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1 - SO 101 Dopravně-inžen..." sheetId="2" r:id="rId2"/>
    <sheet name="2 - SO 201 Opěrná zeď - ú..." sheetId="3" r:id="rId3"/>
    <sheet name="3 - SO 201 Opěrná zeď - ú..." sheetId="4" r:id="rId4"/>
    <sheet name="4 - SO 201 Opěrná zeď - ú..." sheetId="5" r:id="rId5"/>
    <sheet name="5 - SO 202 Opěrná zeď - ú..." sheetId="6" r:id="rId6"/>
    <sheet name="6 - SO 401 Přeložka VO" sheetId="7" r:id="rId7"/>
    <sheet name="7 - SO 430 Přeložka CETIN" sheetId="8" r:id="rId8"/>
    <sheet name="8 - VRN"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'1 - SO 101 Dopravně-inžen...'!$C$117:$K$124</definedName>
    <definedName name="_xlnm.Print_Area" localSheetId="1">'1 - SO 101 Dopravně-inžen...'!$C$4:$J$76,'1 - SO 101 Dopravně-inžen...'!$C$82:$J$99,'1 - SO 101 Dopravně-inžen...'!$C$105:$K$124</definedName>
    <definedName name="_xlnm.Print_Titles" localSheetId="1">'1 - SO 101 Dopravně-inžen...'!$117:$117</definedName>
    <definedName name="_xlnm._FilterDatabase" localSheetId="2" hidden="1">'2 - SO 201 Opěrná zeď - ú...'!$C$128:$K$474</definedName>
    <definedName name="_xlnm.Print_Area" localSheetId="2">'2 - SO 201 Opěrná zeď - ú...'!$C$4:$J$76,'2 - SO 201 Opěrná zeď - ú...'!$C$82:$J$110,'2 - SO 201 Opěrná zeď - ú...'!$C$116:$K$474</definedName>
    <definedName name="_xlnm.Print_Titles" localSheetId="2">'2 - SO 201 Opěrná zeď - ú...'!$128:$128</definedName>
    <definedName name="_xlnm._FilterDatabase" localSheetId="3" hidden="1">'3 - SO 201 Opěrná zeď - ú...'!$C$127:$K$504</definedName>
    <definedName name="_xlnm.Print_Area" localSheetId="3">'3 - SO 201 Opěrná zeď - ú...'!$C$4:$J$76,'3 - SO 201 Opěrná zeď - ú...'!$C$82:$J$109,'3 - SO 201 Opěrná zeď - ú...'!$C$115:$K$504</definedName>
    <definedName name="_xlnm.Print_Titles" localSheetId="3">'3 - SO 201 Opěrná zeď - ú...'!$127:$127</definedName>
    <definedName name="_xlnm._FilterDatabase" localSheetId="4" hidden="1">'4 - SO 201 Opěrná zeď - ú...'!$C$127:$K$531</definedName>
    <definedName name="_xlnm.Print_Area" localSheetId="4">'4 - SO 201 Opěrná zeď - ú...'!$C$4:$J$76,'4 - SO 201 Opěrná zeď - ú...'!$C$82:$J$109,'4 - SO 201 Opěrná zeď - ú...'!$C$115:$K$531</definedName>
    <definedName name="_xlnm.Print_Titles" localSheetId="4">'4 - SO 201 Opěrná zeď - ú...'!$127:$127</definedName>
    <definedName name="_xlnm._FilterDatabase" localSheetId="5" hidden="1">'5 - SO 202 Opěrná zeď - ú...'!$C$128:$K$558</definedName>
    <definedName name="_xlnm.Print_Area" localSheetId="5">'5 - SO 202 Opěrná zeď - ú...'!$C$4:$J$76,'5 - SO 202 Opěrná zeď - ú...'!$C$82:$J$110,'5 - SO 202 Opěrná zeď - ú...'!$C$116:$K$558</definedName>
    <definedName name="_xlnm.Print_Titles" localSheetId="5">'5 - SO 202 Opěrná zeď - ú...'!$128:$128</definedName>
    <definedName name="_xlnm._FilterDatabase" localSheetId="6" hidden="1">'6 - SO 401 Přeložka VO'!$C$132:$K$366</definedName>
    <definedName name="_xlnm.Print_Area" localSheetId="6">'6 - SO 401 Přeložka VO'!$C$4:$J$76,'6 - SO 401 Přeložka VO'!$C$82:$J$114,'6 - SO 401 Přeložka VO'!$C$120:$K$366</definedName>
    <definedName name="_xlnm.Print_Titles" localSheetId="6">'6 - SO 401 Přeložka VO'!$132:$132</definedName>
    <definedName name="_xlnm._FilterDatabase" localSheetId="7" hidden="1">'7 - SO 430 Přeložka CETIN'!$C$117:$K$123</definedName>
    <definedName name="_xlnm.Print_Area" localSheetId="7">'7 - SO 430 Přeložka CETIN'!$C$4:$J$76,'7 - SO 430 Přeložka CETIN'!$C$82:$J$99,'7 - SO 430 Přeložka CETIN'!$C$105:$K$123</definedName>
    <definedName name="_xlnm.Print_Titles" localSheetId="7">'7 - SO 430 Přeložka CETIN'!$117:$117</definedName>
    <definedName name="_xlnm._FilterDatabase" localSheetId="8" hidden="1">'8 - VRN'!$C$121:$K$179</definedName>
    <definedName name="_xlnm.Print_Area" localSheetId="8">'8 - VRN'!$C$4:$J$76,'8 - VRN'!$C$82:$J$103,'8 - VRN'!$C$109:$K$179</definedName>
    <definedName name="_xlnm.Print_Titles" localSheetId="8">'8 - VRN'!$121:$121</definedName>
  </definedNames>
  <calcPr/>
</workbook>
</file>

<file path=xl/calcChain.xml><?xml version="1.0" encoding="utf-8"?>
<calcChain xmlns="http://schemas.openxmlformats.org/spreadsheetml/2006/main">
  <c i="9" l="1" r="J37"/>
  <c r="J36"/>
  <c i="1" r="AY102"/>
  <c i="9" r="J35"/>
  <c i="1" r="AX102"/>
  <c i="9" r="BI177"/>
  <c r="BH177"/>
  <c r="BG177"/>
  <c r="BF177"/>
  <c r="T177"/>
  <c r="T176"/>
  <c r="R177"/>
  <c r="R176"/>
  <c r="P177"/>
  <c r="P176"/>
  <c r="BI173"/>
  <c r="BH173"/>
  <c r="BG173"/>
  <c r="BF173"/>
  <c r="T173"/>
  <c r="R173"/>
  <c r="P173"/>
  <c r="BI170"/>
  <c r="BH170"/>
  <c r="BG170"/>
  <c r="BF170"/>
  <c r="T170"/>
  <c r="R170"/>
  <c r="P170"/>
  <c r="BI166"/>
  <c r="BH166"/>
  <c r="BG166"/>
  <c r="BF166"/>
  <c r="T166"/>
  <c r="R166"/>
  <c r="P166"/>
  <c r="BI163"/>
  <c r="BH163"/>
  <c r="BG163"/>
  <c r="BF163"/>
  <c r="T163"/>
  <c r="R163"/>
  <c r="P163"/>
  <c r="BI160"/>
  <c r="BH160"/>
  <c r="BG160"/>
  <c r="BF160"/>
  <c r="T160"/>
  <c r="R160"/>
  <c r="P160"/>
  <c r="BI156"/>
  <c r="BH156"/>
  <c r="BG156"/>
  <c r="BF156"/>
  <c r="T156"/>
  <c r="R156"/>
  <c r="P156"/>
  <c r="BI154"/>
  <c r="BH154"/>
  <c r="BG154"/>
  <c r="BF154"/>
  <c r="T154"/>
  <c r="R154"/>
  <c r="P154"/>
  <c r="BI151"/>
  <c r="BH151"/>
  <c r="BG151"/>
  <c r="BF151"/>
  <c r="T151"/>
  <c r="R151"/>
  <c r="P151"/>
  <c r="BI147"/>
  <c r="BH147"/>
  <c r="BG147"/>
  <c r="BF147"/>
  <c r="T147"/>
  <c r="R147"/>
  <c r="P147"/>
  <c r="BI144"/>
  <c r="BH144"/>
  <c r="BG144"/>
  <c r="BF144"/>
  <c r="T144"/>
  <c r="R144"/>
  <c r="P144"/>
  <c r="BI142"/>
  <c r="BH142"/>
  <c r="BG142"/>
  <c r="BF142"/>
  <c r="T142"/>
  <c r="R142"/>
  <c r="P142"/>
  <c r="BI139"/>
  <c r="BH139"/>
  <c r="BG139"/>
  <c r="BF139"/>
  <c r="T139"/>
  <c r="R139"/>
  <c r="P139"/>
  <c r="BI136"/>
  <c r="BH136"/>
  <c r="BG136"/>
  <c r="BF136"/>
  <c r="T136"/>
  <c r="R136"/>
  <c r="P136"/>
  <c r="BI134"/>
  <c r="BH134"/>
  <c r="BG134"/>
  <c r="BF134"/>
  <c r="T134"/>
  <c r="R134"/>
  <c r="P134"/>
  <c r="BI131"/>
  <c r="BH131"/>
  <c r="BG131"/>
  <c r="BF131"/>
  <c r="T131"/>
  <c r="R131"/>
  <c r="P131"/>
  <c r="BI128"/>
  <c r="BH128"/>
  <c r="BG128"/>
  <c r="BF128"/>
  <c r="T128"/>
  <c r="R128"/>
  <c r="P128"/>
  <c r="BI125"/>
  <c r="BH125"/>
  <c r="BG125"/>
  <c r="BF125"/>
  <c r="T125"/>
  <c r="R125"/>
  <c r="P125"/>
  <c r="F116"/>
  <c r="E114"/>
  <c r="F89"/>
  <c r="E87"/>
  <c r="J24"/>
  <c r="E24"/>
  <c r="J92"/>
  <c r="J23"/>
  <c r="J21"/>
  <c r="E21"/>
  <c r="J118"/>
  <c r="J20"/>
  <c r="J18"/>
  <c r="E18"/>
  <c r="F92"/>
  <c r="J17"/>
  <c r="J15"/>
  <c r="E15"/>
  <c r="F118"/>
  <c r="J14"/>
  <c r="J12"/>
  <c r="J116"/>
  <c r="E7"/>
  <c r="E85"/>
  <c i="8" r="J37"/>
  <c r="J36"/>
  <c i="1" r="AY101"/>
  <c i="8" r="J35"/>
  <c i="1" r="AX101"/>
  <c i="8" r="BI121"/>
  <c r="BH121"/>
  <c r="BG121"/>
  <c r="BF121"/>
  <c r="T121"/>
  <c r="T120"/>
  <c r="T119"/>
  <c r="T118"/>
  <c r="R121"/>
  <c r="R120"/>
  <c r="R119"/>
  <c r="R118"/>
  <c r="P121"/>
  <c r="P120"/>
  <c r="P119"/>
  <c r="P118"/>
  <c i="1" r="AU101"/>
  <c i="8" r="F112"/>
  <c r="E110"/>
  <c r="F89"/>
  <c r="E87"/>
  <c r="J24"/>
  <c r="E24"/>
  <c r="J115"/>
  <c r="J23"/>
  <c r="J21"/>
  <c r="E21"/>
  <c r="J114"/>
  <c r="J20"/>
  <c r="J18"/>
  <c r="E18"/>
  <c r="F115"/>
  <c r="J17"/>
  <c r="J15"/>
  <c r="E15"/>
  <c r="F114"/>
  <c r="J14"/>
  <c r="J12"/>
  <c r="J89"/>
  <c r="E7"/>
  <c r="E108"/>
  <c i="7" r="J37"/>
  <c r="J36"/>
  <c i="1" r="AY100"/>
  <c i="7" r="J35"/>
  <c i="1" r="AX100"/>
  <c i="7" r="BI365"/>
  <c r="BH365"/>
  <c r="BG365"/>
  <c r="BF365"/>
  <c r="T365"/>
  <c r="R365"/>
  <c r="P365"/>
  <c r="BI363"/>
  <c r="BH363"/>
  <c r="BG363"/>
  <c r="BF363"/>
  <c r="T363"/>
  <c r="R363"/>
  <c r="P363"/>
  <c r="BI361"/>
  <c r="BH361"/>
  <c r="BG361"/>
  <c r="BF361"/>
  <c r="T361"/>
  <c r="R361"/>
  <c r="P361"/>
  <c r="BI359"/>
  <c r="BH359"/>
  <c r="BG359"/>
  <c r="BF359"/>
  <c r="T359"/>
  <c r="R359"/>
  <c r="P359"/>
  <c r="BI356"/>
  <c r="BH356"/>
  <c r="BG356"/>
  <c r="BF356"/>
  <c r="T356"/>
  <c r="T355"/>
  <c r="R356"/>
  <c r="R355"/>
  <c r="P356"/>
  <c r="P355"/>
  <c r="BI353"/>
  <c r="BH353"/>
  <c r="BG353"/>
  <c r="BF353"/>
  <c r="T353"/>
  <c r="R353"/>
  <c r="P353"/>
  <c r="BI351"/>
  <c r="BH351"/>
  <c r="BG351"/>
  <c r="BF351"/>
  <c r="T351"/>
  <c r="R351"/>
  <c r="P351"/>
  <c r="BI349"/>
  <c r="BH349"/>
  <c r="BG349"/>
  <c r="BF349"/>
  <c r="T349"/>
  <c r="R349"/>
  <c r="P349"/>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2"/>
  <c r="BH332"/>
  <c r="BG332"/>
  <c r="BF332"/>
  <c r="T332"/>
  <c r="T331"/>
  <c r="R332"/>
  <c r="R331"/>
  <c r="P332"/>
  <c r="P331"/>
  <c r="BI329"/>
  <c r="BH329"/>
  <c r="BG329"/>
  <c r="BF329"/>
  <c r="T329"/>
  <c r="R329"/>
  <c r="P329"/>
  <c r="BI327"/>
  <c r="BH327"/>
  <c r="BG327"/>
  <c r="BF327"/>
  <c r="T327"/>
  <c r="R327"/>
  <c r="P327"/>
  <c r="BI325"/>
  <c r="BH325"/>
  <c r="BG325"/>
  <c r="BF325"/>
  <c r="T325"/>
  <c r="R325"/>
  <c r="P325"/>
  <c r="BI323"/>
  <c r="BH323"/>
  <c r="BG323"/>
  <c r="BF323"/>
  <c r="T323"/>
  <c r="R323"/>
  <c r="P323"/>
  <c r="BI321"/>
  <c r="BH321"/>
  <c r="BG321"/>
  <c r="BF321"/>
  <c r="T321"/>
  <c r="R321"/>
  <c r="P321"/>
  <c r="BI319"/>
  <c r="BH319"/>
  <c r="BG319"/>
  <c r="BF319"/>
  <c r="T319"/>
  <c r="R319"/>
  <c r="P319"/>
  <c r="BI317"/>
  <c r="BH317"/>
  <c r="BG317"/>
  <c r="BF317"/>
  <c r="T317"/>
  <c r="R317"/>
  <c r="P317"/>
  <c r="BI315"/>
  <c r="BH315"/>
  <c r="BG315"/>
  <c r="BF315"/>
  <c r="T315"/>
  <c r="R315"/>
  <c r="P315"/>
  <c r="BI313"/>
  <c r="BH313"/>
  <c r="BG313"/>
  <c r="BF313"/>
  <c r="T313"/>
  <c r="R313"/>
  <c r="P313"/>
  <c r="BI311"/>
  <c r="BH311"/>
  <c r="BG311"/>
  <c r="BF311"/>
  <c r="T311"/>
  <c r="R311"/>
  <c r="P311"/>
  <c r="BI309"/>
  <c r="BH309"/>
  <c r="BG309"/>
  <c r="BF309"/>
  <c r="T309"/>
  <c r="R309"/>
  <c r="P309"/>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7"/>
  <c r="BH297"/>
  <c r="BG297"/>
  <c r="BF297"/>
  <c r="T297"/>
  <c r="R297"/>
  <c r="P297"/>
  <c r="BI295"/>
  <c r="BH295"/>
  <c r="BG295"/>
  <c r="BF295"/>
  <c r="T295"/>
  <c r="R295"/>
  <c r="P295"/>
  <c r="BI293"/>
  <c r="BH293"/>
  <c r="BG293"/>
  <c r="BF293"/>
  <c r="T293"/>
  <c r="R293"/>
  <c r="P293"/>
  <c r="BI291"/>
  <c r="BH291"/>
  <c r="BG291"/>
  <c r="BF291"/>
  <c r="T291"/>
  <c r="R291"/>
  <c r="P291"/>
  <c r="BI289"/>
  <c r="BH289"/>
  <c r="BG289"/>
  <c r="BF289"/>
  <c r="T289"/>
  <c r="R289"/>
  <c r="P289"/>
  <c r="BI287"/>
  <c r="BH287"/>
  <c r="BG287"/>
  <c r="BF287"/>
  <c r="T287"/>
  <c r="R287"/>
  <c r="P287"/>
  <c r="BI285"/>
  <c r="BH285"/>
  <c r="BG285"/>
  <c r="BF285"/>
  <c r="T285"/>
  <c r="R285"/>
  <c r="P285"/>
  <c r="BI283"/>
  <c r="BH283"/>
  <c r="BG283"/>
  <c r="BF283"/>
  <c r="T283"/>
  <c r="R283"/>
  <c r="P283"/>
  <c r="BI281"/>
  <c r="BH281"/>
  <c r="BG281"/>
  <c r="BF281"/>
  <c r="T281"/>
  <c r="R281"/>
  <c r="P281"/>
  <c r="BI279"/>
  <c r="BH279"/>
  <c r="BG279"/>
  <c r="BF279"/>
  <c r="T279"/>
  <c r="R279"/>
  <c r="P279"/>
  <c r="BI276"/>
  <c r="BH276"/>
  <c r="BG276"/>
  <c r="BF276"/>
  <c r="T276"/>
  <c r="R276"/>
  <c r="P276"/>
  <c r="BI274"/>
  <c r="BH274"/>
  <c r="BG274"/>
  <c r="BF274"/>
  <c r="T274"/>
  <c r="R274"/>
  <c r="P274"/>
  <c r="BI272"/>
  <c r="BH272"/>
  <c r="BG272"/>
  <c r="BF272"/>
  <c r="T272"/>
  <c r="R272"/>
  <c r="P272"/>
  <c r="BI270"/>
  <c r="BH270"/>
  <c r="BG270"/>
  <c r="BF270"/>
  <c r="T270"/>
  <c r="R270"/>
  <c r="P270"/>
  <c r="BI268"/>
  <c r="BH268"/>
  <c r="BG268"/>
  <c r="BF268"/>
  <c r="T268"/>
  <c r="R268"/>
  <c r="P268"/>
  <c r="BI266"/>
  <c r="BH266"/>
  <c r="BG266"/>
  <c r="BF266"/>
  <c r="T266"/>
  <c r="R266"/>
  <c r="P266"/>
  <c r="BI264"/>
  <c r="BH264"/>
  <c r="BG264"/>
  <c r="BF264"/>
  <c r="T264"/>
  <c r="R264"/>
  <c r="P264"/>
  <c r="BI262"/>
  <c r="BH262"/>
  <c r="BG262"/>
  <c r="BF262"/>
  <c r="T262"/>
  <c r="R262"/>
  <c r="P262"/>
  <c r="BI260"/>
  <c r="BH260"/>
  <c r="BG260"/>
  <c r="BF260"/>
  <c r="T260"/>
  <c r="R260"/>
  <c r="P260"/>
  <c r="BI258"/>
  <c r="BH258"/>
  <c r="BG258"/>
  <c r="BF258"/>
  <c r="T258"/>
  <c r="R258"/>
  <c r="P258"/>
  <c r="BI256"/>
  <c r="BH256"/>
  <c r="BG256"/>
  <c r="BF256"/>
  <c r="T256"/>
  <c r="R256"/>
  <c r="P256"/>
  <c r="BI254"/>
  <c r="BH254"/>
  <c r="BG254"/>
  <c r="BF254"/>
  <c r="T254"/>
  <c r="R254"/>
  <c r="P254"/>
  <c r="BI252"/>
  <c r="BH252"/>
  <c r="BG252"/>
  <c r="BF252"/>
  <c r="T252"/>
  <c r="R252"/>
  <c r="P252"/>
  <c r="BI250"/>
  <c r="BH250"/>
  <c r="BG250"/>
  <c r="BF250"/>
  <c r="T250"/>
  <c r="R250"/>
  <c r="P250"/>
  <c r="BI248"/>
  <c r="BH248"/>
  <c r="BG248"/>
  <c r="BF248"/>
  <c r="T248"/>
  <c r="R248"/>
  <c r="P248"/>
  <c r="BI246"/>
  <c r="BH246"/>
  <c r="BG246"/>
  <c r="BF246"/>
  <c r="T246"/>
  <c r="R246"/>
  <c r="P246"/>
  <c r="BI244"/>
  <c r="BH244"/>
  <c r="BG244"/>
  <c r="BF244"/>
  <c r="T244"/>
  <c r="R244"/>
  <c r="P244"/>
  <c r="BI242"/>
  <c r="BH242"/>
  <c r="BG242"/>
  <c r="BF242"/>
  <c r="T242"/>
  <c r="R242"/>
  <c r="P242"/>
  <c r="BI240"/>
  <c r="BH240"/>
  <c r="BG240"/>
  <c r="BF240"/>
  <c r="T240"/>
  <c r="R240"/>
  <c r="P240"/>
  <c r="BI238"/>
  <c r="BH238"/>
  <c r="BG238"/>
  <c r="BF238"/>
  <c r="T238"/>
  <c r="R238"/>
  <c r="P238"/>
  <c r="BI235"/>
  <c r="BH235"/>
  <c r="BG235"/>
  <c r="BF235"/>
  <c r="T235"/>
  <c r="R235"/>
  <c r="P235"/>
  <c r="BI232"/>
  <c r="BH232"/>
  <c r="BG232"/>
  <c r="BF232"/>
  <c r="T232"/>
  <c r="R232"/>
  <c r="P232"/>
  <c r="BI230"/>
  <c r="BH230"/>
  <c r="BG230"/>
  <c r="BF230"/>
  <c r="T230"/>
  <c r="R230"/>
  <c r="P230"/>
  <c r="BI228"/>
  <c r="BH228"/>
  <c r="BG228"/>
  <c r="BF228"/>
  <c r="T228"/>
  <c r="R228"/>
  <c r="P228"/>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1"/>
  <c r="BH201"/>
  <c r="BG201"/>
  <c r="BF201"/>
  <c r="T201"/>
  <c r="R201"/>
  <c r="P201"/>
  <c r="BI199"/>
  <c r="BH199"/>
  <c r="BG199"/>
  <c r="BF199"/>
  <c r="T199"/>
  <c r="R199"/>
  <c r="P199"/>
  <c r="BI197"/>
  <c r="BH197"/>
  <c r="BG197"/>
  <c r="BF197"/>
  <c r="T197"/>
  <c r="R197"/>
  <c r="P197"/>
  <c r="BI195"/>
  <c r="BH195"/>
  <c r="BG195"/>
  <c r="BF195"/>
  <c r="T195"/>
  <c r="R195"/>
  <c r="P195"/>
  <c r="BI192"/>
  <c r="BH192"/>
  <c r="BG192"/>
  <c r="BF192"/>
  <c r="T192"/>
  <c r="R192"/>
  <c r="P192"/>
  <c r="BI190"/>
  <c r="BH190"/>
  <c r="BG190"/>
  <c r="BF190"/>
  <c r="T190"/>
  <c r="R190"/>
  <c r="P190"/>
  <c r="BI188"/>
  <c r="BH188"/>
  <c r="BG188"/>
  <c r="BF188"/>
  <c r="T188"/>
  <c r="R188"/>
  <c r="P188"/>
  <c r="BI186"/>
  <c r="BH186"/>
  <c r="BG186"/>
  <c r="BF186"/>
  <c r="T186"/>
  <c r="R186"/>
  <c r="P186"/>
  <c r="BI182"/>
  <c r="BH182"/>
  <c r="BG182"/>
  <c r="BF182"/>
  <c r="T182"/>
  <c r="R182"/>
  <c r="P182"/>
  <c r="BI179"/>
  <c r="BH179"/>
  <c r="BG179"/>
  <c r="BF179"/>
  <c r="T179"/>
  <c r="R179"/>
  <c r="P179"/>
  <c r="BI176"/>
  <c r="BH176"/>
  <c r="BG176"/>
  <c r="BF176"/>
  <c r="T176"/>
  <c r="R176"/>
  <c r="P176"/>
  <c r="BI173"/>
  <c r="BH173"/>
  <c r="BG173"/>
  <c r="BF173"/>
  <c r="T173"/>
  <c r="R173"/>
  <c r="P173"/>
  <c r="BI171"/>
  <c r="BH171"/>
  <c r="BG171"/>
  <c r="BF171"/>
  <c r="T171"/>
  <c r="R171"/>
  <c r="P171"/>
  <c r="BI168"/>
  <c r="BH168"/>
  <c r="BG168"/>
  <c r="BF168"/>
  <c r="T168"/>
  <c r="R168"/>
  <c r="P168"/>
  <c r="BI165"/>
  <c r="BH165"/>
  <c r="BG165"/>
  <c r="BF165"/>
  <c r="T165"/>
  <c r="R165"/>
  <c r="P165"/>
  <c r="BI162"/>
  <c r="BH162"/>
  <c r="BG162"/>
  <c r="BF162"/>
  <c r="T162"/>
  <c r="R162"/>
  <c r="P162"/>
  <c r="BI159"/>
  <c r="BH159"/>
  <c r="BG159"/>
  <c r="BF159"/>
  <c r="T159"/>
  <c r="R159"/>
  <c r="P159"/>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3"/>
  <c r="BH143"/>
  <c r="BG143"/>
  <c r="BF143"/>
  <c r="T143"/>
  <c r="T142"/>
  <c r="R143"/>
  <c r="R142"/>
  <c r="P143"/>
  <c r="P142"/>
  <c r="BI140"/>
  <c r="BH140"/>
  <c r="BG140"/>
  <c r="BF140"/>
  <c r="T140"/>
  <c r="R140"/>
  <c r="P140"/>
  <c r="BI138"/>
  <c r="BH138"/>
  <c r="BG138"/>
  <c r="BF138"/>
  <c r="T138"/>
  <c r="R138"/>
  <c r="P138"/>
  <c r="BI136"/>
  <c r="BH136"/>
  <c r="BG136"/>
  <c r="BF136"/>
  <c r="T136"/>
  <c r="R136"/>
  <c r="P136"/>
  <c r="F127"/>
  <c r="E125"/>
  <c r="F89"/>
  <c r="E87"/>
  <c r="J24"/>
  <c r="E24"/>
  <c r="J130"/>
  <c r="J23"/>
  <c r="J21"/>
  <c r="E21"/>
  <c r="J91"/>
  <c r="J20"/>
  <c r="J18"/>
  <c r="E18"/>
  <c r="F130"/>
  <c r="J17"/>
  <c r="J15"/>
  <c r="E15"/>
  <c r="F129"/>
  <c r="J14"/>
  <c r="J12"/>
  <c r="J127"/>
  <c r="E7"/>
  <c r="E85"/>
  <c i="6" r="J37"/>
  <c r="J36"/>
  <c i="1" r="AY99"/>
  <c i="6" r="J35"/>
  <c i="1" r="AX99"/>
  <c i="6" r="BI555"/>
  <c r="BH555"/>
  <c r="BG555"/>
  <c r="BF555"/>
  <c r="T555"/>
  <c r="R555"/>
  <c r="P555"/>
  <c r="BI551"/>
  <c r="BH551"/>
  <c r="BG551"/>
  <c r="BF551"/>
  <c r="T551"/>
  <c r="R551"/>
  <c r="P551"/>
  <c r="BI547"/>
  <c r="BH547"/>
  <c r="BG547"/>
  <c r="BF547"/>
  <c r="T547"/>
  <c r="R547"/>
  <c r="P547"/>
  <c r="BI543"/>
  <c r="BH543"/>
  <c r="BG543"/>
  <c r="BF543"/>
  <c r="T543"/>
  <c r="R543"/>
  <c r="P543"/>
  <c r="BI539"/>
  <c r="BH539"/>
  <c r="BG539"/>
  <c r="BF539"/>
  <c r="T539"/>
  <c r="R539"/>
  <c r="P539"/>
  <c r="BI535"/>
  <c r="BH535"/>
  <c r="BG535"/>
  <c r="BF535"/>
  <c r="T535"/>
  <c r="R535"/>
  <c r="P535"/>
  <c r="BI532"/>
  <c r="BH532"/>
  <c r="BG532"/>
  <c r="BF532"/>
  <c r="T532"/>
  <c r="R532"/>
  <c r="P532"/>
  <c r="BI528"/>
  <c r="BH528"/>
  <c r="BG528"/>
  <c r="BF528"/>
  <c r="T528"/>
  <c r="R528"/>
  <c r="P528"/>
  <c r="BI525"/>
  <c r="BH525"/>
  <c r="BG525"/>
  <c r="BF525"/>
  <c r="T525"/>
  <c r="R525"/>
  <c r="P525"/>
  <c r="BI521"/>
  <c r="BH521"/>
  <c r="BG521"/>
  <c r="BF521"/>
  <c r="T521"/>
  <c r="R521"/>
  <c r="P521"/>
  <c r="BI517"/>
  <c r="BH517"/>
  <c r="BG517"/>
  <c r="BF517"/>
  <c r="T517"/>
  <c r="R517"/>
  <c r="P517"/>
  <c r="BI514"/>
  <c r="BH514"/>
  <c r="BG514"/>
  <c r="BF514"/>
  <c r="T514"/>
  <c r="R514"/>
  <c r="P514"/>
  <c r="BI511"/>
  <c r="BH511"/>
  <c r="BG511"/>
  <c r="BF511"/>
  <c r="T511"/>
  <c r="R511"/>
  <c r="P511"/>
  <c r="BI507"/>
  <c r="BH507"/>
  <c r="BG507"/>
  <c r="BF507"/>
  <c r="T507"/>
  <c r="R507"/>
  <c r="P507"/>
  <c r="BI505"/>
  <c r="BH505"/>
  <c r="BG505"/>
  <c r="BF505"/>
  <c r="T505"/>
  <c r="R505"/>
  <c r="P505"/>
  <c r="BI501"/>
  <c r="BH501"/>
  <c r="BG501"/>
  <c r="BF501"/>
  <c r="T501"/>
  <c r="R501"/>
  <c r="P501"/>
  <c r="BI494"/>
  <c r="BH494"/>
  <c r="BG494"/>
  <c r="BF494"/>
  <c r="T494"/>
  <c r="R494"/>
  <c r="P494"/>
  <c r="BI491"/>
  <c r="BH491"/>
  <c r="BG491"/>
  <c r="BF491"/>
  <c r="T491"/>
  <c r="R491"/>
  <c r="P491"/>
  <c r="BI488"/>
  <c r="BH488"/>
  <c r="BG488"/>
  <c r="BF488"/>
  <c r="T488"/>
  <c r="R488"/>
  <c r="P488"/>
  <c r="BI484"/>
  <c r="BH484"/>
  <c r="BG484"/>
  <c r="BF484"/>
  <c r="T484"/>
  <c r="R484"/>
  <c r="P484"/>
  <c r="BI481"/>
  <c r="BH481"/>
  <c r="BG481"/>
  <c r="BF481"/>
  <c r="T481"/>
  <c r="R481"/>
  <c r="P481"/>
  <c r="BI477"/>
  <c r="BH477"/>
  <c r="BG477"/>
  <c r="BF477"/>
  <c r="T477"/>
  <c r="R477"/>
  <c r="P477"/>
  <c r="BI473"/>
  <c r="BH473"/>
  <c r="BG473"/>
  <c r="BF473"/>
  <c r="T473"/>
  <c r="R473"/>
  <c r="P473"/>
  <c r="BI469"/>
  <c r="BH469"/>
  <c r="BG469"/>
  <c r="BF469"/>
  <c r="T469"/>
  <c r="R469"/>
  <c r="P469"/>
  <c r="BI465"/>
  <c r="BH465"/>
  <c r="BG465"/>
  <c r="BF465"/>
  <c r="T465"/>
  <c r="R465"/>
  <c r="P465"/>
  <c r="BI461"/>
  <c r="BH461"/>
  <c r="BG461"/>
  <c r="BF461"/>
  <c r="T461"/>
  <c r="R461"/>
  <c r="P461"/>
  <c r="BI457"/>
  <c r="BH457"/>
  <c r="BG457"/>
  <c r="BF457"/>
  <c r="T457"/>
  <c r="R457"/>
  <c r="P457"/>
  <c r="BI453"/>
  <c r="BH453"/>
  <c r="BG453"/>
  <c r="BF453"/>
  <c r="T453"/>
  <c r="R453"/>
  <c r="P453"/>
  <c r="BI449"/>
  <c r="BH449"/>
  <c r="BG449"/>
  <c r="BF449"/>
  <c r="T449"/>
  <c r="R449"/>
  <c r="P449"/>
  <c r="BI445"/>
  <c r="BH445"/>
  <c r="BG445"/>
  <c r="BF445"/>
  <c r="T445"/>
  <c r="R445"/>
  <c r="P445"/>
  <c r="BI441"/>
  <c r="BH441"/>
  <c r="BG441"/>
  <c r="BF441"/>
  <c r="T441"/>
  <c r="R441"/>
  <c r="P441"/>
  <c r="BI437"/>
  <c r="BH437"/>
  <c r="BG437"/>
  <c r="BF437"/>
  <c r="T437"/>
  <c r="R437"/>
  <c r="P437"/>
  <c r="BI433"/>
  <c r="BH433"/>
  <c r="BG433"/>
  <c r="BF433"/>
  <c r="T433"/>
  <c r="R433"/>
  <c r="P433"/>
  <c r="BI429"/>
  <c r="BH429"/>
  <c r="BG429"/>
  <c r="BF429"/>
  <c r="T429"/>
  <c r="R429"/>
  <c r="P429"/>
  <c r="BI426"/>
  <c r="BH426"/>
  <c r="BG426"/>
  <c r="BF426"/>
  <c r="T426"/>
  <c r="R426"/>
  <c r="P426"/>
  <c r="BI422"/>
  <c r="BH422"/>
  <c r="BG422"/>
  <c r="BF422"/>
  <c r="T422"/>
  <c r="R422"/>
  <c r="P422"/>
  <c r="BI419"/>
  <c r="BH419"/>
  <c r="BG419"/>
  <c r="BF419"/>
  <c r="T419"/>
  <c r="R419"/>
  <c r="P419"/>
  <c r="BI416"/>
  <c r="BH416"/>
  <c r="BG416"/>
  <c r="BF416"/>
  <c r="T416"/>
  <c r="R416"/>
  <c r="P416"/>
  <c r="BI413"/>
  <c r="BH413"/>
  <c r="BG413"/>
  <c r="BF413"/>
  <c r="T413"/>
  <c r="R413"/>
  <c r="P413"/>
  <c r="BI409"/>
  <c r="BH409"/>
  <c r="BG409"/>
  <c r="BF409"/>
  <c r="T409"/>
  <c r="R409"/>
  <c r="P409"/>
  <c r="BI406"/>
  <c r="BH406"/>
  <c r="BG406"/>
  <c r="BF406"/>
  <c r="T406"/>
  <c r="R406"/>
  <c r="P406"/>
  <c r="BI402"/>
  <c r="BH402"/>
  <c r="BG402"/>
  <c r="BF402"/>
  <c r="T402"/>
  <c r="R402"/>
  <c r="P402"/>
  <c r="BI398"/>
  <c r="BH398"/>
  <c r="BG398"/>
  <c r="BF398"/>
  <c r="T398"/>
  <c r="R398"/>
  <c r="P398"/>
  <c r="BI394"/>
  <c r="BH394"/>
  <c r="BG394"/>
  <c r="BF394"/>
  <c r="T394"/>
  <c r="R394"/>
  <c r="P394"/>
  <c r="BI390"/>
  <c r="BH390"/>
  <c r="BG390"/>
  <c r="BF390"/>
  <c r="T390"/>
  <c r="R390"/>
  <c r="P390"/>
  <c r="BI386"/>
  <c r="BH386"/>
  <c r="BG386"/>
  <c r="BF386"/>
  <c r="T386"/>
  <c r="R386"/>
  <c r="P386"/>
  <c r="BI383"/>
  <c r="BH383"/>
  <c r="BG383"/>
  <c r="BF383"/>
  <c r="T383"/>
  <c r="R383"/>
  <c r="P383"/>
  <c r="BI380"/>
  <c r="BH380"/>
  <c r="BG380"/>
  <c r="BF380"/>
  <c r="T380"/>
  <c r="R380"/>
  <c r="P380"/>
  <c r="BI377"/>
  <c r="BH377"/>
  <c r="BG377"/>
  <c r="BF377"/>
  <c r="T377"/>
  <c r="R377"/>
  <c r="P377"/>
  <c r="BI373"/>
  <c r="BH373"/>
  <c r="BG373"/>
  <c r="BF373"/>
  <c r="T373"/>
  <c r="R373"/>
  <c r="P373"/>
  <c r="BI369"/>
  <c r="BH369"/>
  <c r="BG369"/>
  <c r="BF369"/>
  <c r="T369"/>
  <c r="R369"/>
  <c r="P369"/>
  <c r="BI365"/>
  <c r="BH365"/>
  <c r="BG365"/>
  <c r="BF365"/>
  <c r="T365"/>
  <c r="R365"/>
  <c r="P365"/>
  <c r="BI361"/>
  <c r="BH361"/>
  <c r="BG361"/>
  <c r="BF361"/>
  <c r="T361"/>
  <c r="R361"/>
  <c r="P361"/>
  <c r="BI357"/>
  <c r="BH357"/>
  <c r="BG357"/>
  <c r="BF357"/>
  <c r="T357"/>
  <c r="R357"/>
  <c r="P357"/>
  <c r="BI353"/>
  <c r="BH353"/>
  <c r="BG353"/>
  <c r="BF353"/>
  <c r="T353"/>
  <c r="R353"/>
  <c r="P353"/>
  <c r="BI350"/>
  <c r="BH350"/>
  <c r="BG350"/>
  <c r="BF350"/>
  <c r="T350"/>
  <c r="R350"/>
  <c r="P350"/>
  <c r="BI347"/>
  <c r="BH347"/>
  <c r="BG347"/>
  <c r="BF347"/>
  <c r="T347"/>
  <c r="R347"/>
  <c r="P347"/>
  <c r="BI342"/>
  <c r="BH342"/>
  <c r="BG342"/>
  <c r="BF342"/>
  <c r="T342"/>
  <c r="R342"/>
  <c r="P342"/>
  <c r="BI338"/>
  <c r="BH338"/>
  <c r="BG338"/>
  <c r="BF338"/>
  <c r="T338"/>
  <c r="R338"/>
  <c r="P338"/>
  <c r="BI334"/>
  <c r="BH334"/>
  <c r="BG334"/>
  <c r="BF334"/>
  <c r="T334"/>
  <c r="R334"/>
  <c r="P334"/>
  <c r="BI330"/>
  <c r="BH330"/>
  <c r="BG330"/>
  <c r="BF330"/>
  <c r="T330"/>
  <c r="R330"/>
  <c r="P330"/>
  <c r="BI327"/>
  <c r="BH327"/>
  <c r="BG327"/>
  <c r="BF327"/>
  <c r="T327"/>
  <c r="R327"/>
  <c r="P327"/>
  <c r="BI324"/>
  <c r="BH324"/>
  <c r="BG324"/>
  <c r="BF324"/>
  <c r="T324"/>
  <c r="R324"/>
  <c r="P324"/>
  <c r="BI321"/>
  <c r="BH321"/>
  <c r="BG321"/>
  <c r="BF321"/>
  <c r="T321"/>
  <c r="R321"/>
  <c r="P321"/>
  <c r="BI318"/>
  <c r="BH318"/>
  <c r="BG318"/>
  <c r="BF318"/>
  <c r="T318"/>
  <c r="R318"/>
  <c r="P318"/>
  <c r="BI315"/>
  <c r="BH315"/>
  <c r="BG315"/>
  <c r="BF315"/>
  <c r="T315"/>
  <c r="R315"/>
  <c r="P315"/>
  <c r="BI312"/>
  <c r="BH312"/>
  <c r="BG312"/>
  <c r="BF312"/>
  <c r="T312"/>
  <c r="R312"/>
  <c r="P312"/>
  <c r="BI309"/>
  <c r="BH309"/>
  <c r="BG309"/>
  <c r="BF309"/>
  <c r="T309"/>
  <c r="R309"/>
  <c r="P309"/>
  <c r="BI304"/>
  <c r="BH304"/>
  <c r="BG304"/>
  <c r="BF304"/>
  <c r="T304"/>
  <c r="R304"/>
  <c r="P304"/>
  <c r="BI300"/>
  <c r="BH300"/>
  <c r="BG300"/>
  <c r="BF300"/>
  <c r="T300"/>
  <c r="R300"/>
  <c r="P300"/>
  <c r="BI297"/>
  <c r="BH297"/>
  <c r="BG297"/>
  <c r="BF297"/>
  <c r="T297"/>
  <c r="R297"/>
  <c r="P297"/>
  <c r="BI293"/>
  <c r="BH293"/>
  <c r="BG293"/>
  <c r="BF293"/>
  <c r="T293"/>
  <c r="R293"/>
  <c r="P293"/>
  <c r="BI289"/>
  <c r="BH289"/>
  <c r="BG289"/>
  <c r="BF289"/>
  <c r="T289"/>
  <c r="R289"/>
  <c r="P289"/>
  <c r="BI285"/>
  <c r="BH285"/>
  <c r="BG285"/>
  <c r="BF285"/>
  <c r="T285"/>
  <c r="R285"/>
  <c r="P285"/>
  <c r="BI283"/>
  <c r="BH283"/>
  <c r="BG283"/>
  <c r="BF283"/>
  <c r="T283"/>
  <c r="R283"/>
  <c r="P283"/>
  <c r="BI279"/>
  <c r="BH279"/>
  <c r="BG279"/>
  <c r="BF279"/>
  <c r="T279"/>
  <c r="R279"/>
  <c r="P279"/>
  <c r="BI275"/>
  <c r="BH275"/>
  <c r="BG275"/>
  <c r="BF275"/>
  <c r="T275"/>
  <c r="R275"/>
  <c r="P275"/>
  <c r="BI271"/>
  <c r="BH271"/>
  <c r="BG271"/>
  <c r="BF271"/>
  <c r="T271"/>
  <c r="R271"/>
  <c r="P271"/>
  <c r="BI268"/>
  <c r="BH268"/>
  <c r="BG268"/>
  <c r="BF268"/>
  <c r="T268"/>
  <c r="R268"/>
  <c r="P268"/>
  <c r="BI264"/>
  <c r="BH264"/>
  <c r="BG264"/>
  <c r="BF264"/>
  <c r="T264"/>
  <c r="R264"/>
  <c r="P264"/>
  <c r="BI261"/>
  <c r="BH261"/>
  <c r="BG261"/>
  <c r="BF261"/>
  <c r="T261"/>
  <c r="R261"/>
  <c r="P261"/>
  <c r="BI257"/>
  <c r="BH257"/>
  <c r="BG257"/>
  <c r="BF257"/>
  <c r="T257"/>
  <c r="R257"/>
  <c r="P257"/>
  <c r="BI254"/>
  <c r="BH254"/>
  <c r="BG254"/>
  <c r="BF254"/>
  <c r="T254"/>
  <c r="R254"/>
  <c r="P254"/>
  <c r="BI251"/>
  <c r="BH251"/>
  <c r="BG251"/>
  <c r="BF251"/>
  <c r="T251"/>
  <c r="R251"/>
  <c r="P251"/>
  <c r="BI247"/>
  <c r="BH247"/>
  <c r="BG247"/>
  <c r="BF247"/>
  <c r="T247"/>
  <c r="R247"/>
  <c r="P247"/>
  <c r="BI243"/>
  <c r="BH243"/>
  <c r="BG243"/>
  <c r="BF243"/>
  <c r="T243"/>
  <c r="R243"/>
  <c r="P243"/>
  <c r="BI239"/>
  <c r="BH239"/>
  <c r="BG239"/>
  <c r="BF239"/>
  <c r="T239"/>
  <c r="R239"/>
  <c r="P239"/>
  <c r="BI236"/>
  <c r="BH236"/>
  <c r="BG236"/>
  <c r="BF236"/>
  <c r="T236"/>
  <c r="R236"/>
  <c r="P236"/>
  <c r="BI233"/>
  <c r="BH233"/>
  <c r="BG233"/>
  <c r="BF233"/>
  <c r="T233"/>
  <c r="R233"/>
  <c r="P233"/>
  <c r="BI229"/>
  <c r="BH229"/>
  <c r="BG229"/>
  <c r="BF229"/>
  <c r="T229"/>
  <c r="R229"/>
  <c r="P229"/>
  <c r="BI226"/>
  <c r="BH226"/>
  <c r="BG226"/>
  <c r="BF226"/>
  <c r="T226"/>
  <c r="R226"/>
  <c r="P226"/>
  <c r="BI223"/>
  <c r="BH223"/>
  <c r="BG223"/>
  <c r="BF223"/>
  <c r="T223"/>
  <c r="R223"/>
  <c r="P223"/>
  <c r="BI220"/>
  <c r="BH220"/>
  <c r="BG220"/>
  <c r="BF220"/>
  <c r="T220"/>
  <c r="R220"/>
  <c r="P220"/>
  <c r="BI216"/>
  <c r="BH216"/>
  <c r="BG216"/>
  <c r="BF216"/>
  <c r="T216"/>
  <c r="R216"/>
  <c r="P216"/>
  <c r="BI212"/>
  <c r="BH212"/>
  <c r="BG212"/>
  <c r="BF212"/>
  <c r="T212"/>
  <c r="R212"/>
  <c r="P212"/>
  <c r="BI208"/>
  <c r="BH208"/>
  <c r="BG208"/>
  <c r="BF208"/>
  <c r="T208"/>
  <c r="R208"/>
  <c r="P208"/>
  <c r="BI204"/>
  <c r="BH204"/>
  <c r="BG204"/>
  <c r="BF204"/>
  <c r="T204"/>
  <c r="R204"/>
  <c r="P204"/>
  <c r="BI200"/>
  <c r="BH200"/>
  <c r="BG200"/>
  <c r="BF200"/>
  <c r="T200"/>
  <c r="R200"/>
  <c r="P200"/>
  <c r="BI196"/>
  <c r="BH196"/>
  <c r="BG196"/>
  <c r="BF196"/>
  <c r="T196"/>
  <c r="R196"/>
  <c r="P196"/>
  <c r="BI192"/>
  <c r="BH192"/>
  <c r="BG192"/>
  <c r="BF192"/>
  <c r="T192"/>
  <c r="R192"/>
  <c r="P192"/>
  <c r="BI188"/>
  <c r="BH188"/>
  <c r="BG188"/>
  <c r="BF188"/>
  <c r="T188"/>
  <c r="R188"/>
  <c r="P188"/>
  <c r="BI185"/>
  <c r="BH185"/>
  <c r="BG185"/>
  <c r="BF185"/>
  <c r="T185"/>
  <c r="R185"/>
  <c r="P185"/>
  <c r="BI181"/>
  <c r="BH181"/>
  <c r="BG181"/>
  <c r="BF181"/>
  <c r="T181"/>
  <c r="R181"/>
  <c r="P181"/>
  <c r="BI178"/>
  <c r="BH178"/>
  <c r="BG178"/>
  <c r="BF178"/>
  <c r="T178"/>
  <c r="R178"/>
  <c r="P178"/>
  <c r="BI174"/>
  <c r="BH174"/>
  <c r="BG174"/>
  <c r="BF174"/>
  <c r="T174"/>
  <c r="R174"/>
  <c r="P174"/>
  <c r="BI171"/>
  <c r="BH171"/>
  <c r="BG171"/>
  <c r="BF171"/>
  <c r="T171"/>
  <c r="R171"/>
  <c r="P171"/>
  <c r="BI167"/>
  <c r="BH167"/>
  <c r="BG167"/>
  <c r="BF167"/>
  <c r="T167"/>
  <c r="R167"/>
  <c r="P167"/>
  <c r="BI164"/>
  <c r="BH164"/>
  <c r="BG164"/>
  <c r="BF164"/>
  <c r="T164"/>
  <c r="R164"/>
  <c r="P164"/>
  <c r="BI161"/>
  <c r="BH161"/>
  <c r="BG161"/>
  <c r="BF161"/>
  <c r="T161"/>
  <c r="R161"/>
  <c r="P161"/>
  <c r="BI157"/>
  <c r="BH157"/>
  <c r="BG157"/>
  <c r="BF157"/>
  <c r="T157"/>
  <c r="R157"/>
  <c r="P157"/>
  <c r="BI154"/>
  <c r="BH154"/>
  <c r="BG154"/>
  <c r="BF154"/>
  <c r="T154"/>
  <c r="R154"/>
  <c r="P154"/>
  <c r="BI150"/>
  <c r="BH150"/>
  <c r="BG150"/>
  <c r="BF150"/>
  <c r="T150"/>
  <c r="R150"/>
  <c r="P150"/>
  <c r="BI147"/>
  <c r="BH147"/>
  <c r="BG147"/>
  <c r="BF147"/>
  <c r="T147"/>
  <c r="R147"/>
  <c r="P147"/>
  <c r="BI143"/>
  <c r="BH143"/>
  <c r="BG143"/>
  <c r="BF143"/>
  <c r="T143"/>
  <c r="R143"/>
  <c r="P143"/>
  <c r="BI139"/>
  <c r="BH139"/>
  <c r="BG139"/>
  <c r="BF139"/>
  <c r="T139"/>
  <c r="R139"/>
  <c r="P139"/>
  <c r="BI136"/>
  <c r="BH136"/>
  <c r="BG136"/>
  <c r="BF136"/>
  <c r="T136"/>
  <c r="R136"/>
  <c r="P136"/>
  <c r="BI132"/>
  <c r="BH132"/>
  <c r="BG132"/>
  <c r="BF132"/>
  <c r="T132"/>
  <c r="R132"/>
  <c r="P132"/>
  <c r="F123"/>
  <c r="E121"/>
  <c r="F89"/>
  <c r="E87"/>
  <c r="J24"/>
  <c r="E24"/>
  <c r="J126"/>
  <c r="J23"/>
  <c r="J21"/>
  <c r="E21"/>
  <c r="J125"/>
  <c r="J20"/>
  <c r="J18"/>
  <c r="E18"/>
  <c r="F126"/>
  <c r="J17"/>
  <c r="J15"/>
  <c r="E15"/>
  <c r="F91"/>
  <c r="J14"/>
  <c r="J12"/>
  <c r="J123"/>
  <c r="E7"/>
  <c r="E119"/>
  <c i="5" r="J37"/>
  <c r="J36"/>
  <c i="1" r="AY98"/>
  <c i="5" r="J35"/>
  <c i="1" r="AX98"/>
  <c i="5" r="BI529"/>
  <c r="BH529"/>
  <c r="BG529"/>
  <c r="BF529"/>
  <c r="T529"/>
  <c r="R529"/>
  <c r="P529"/>
  <c r="BI525"/>
  <c r="BH525"/>
  <c r="BG525"/>
  <c r="BF525"/>
  <c r="T525"/>
  <c r="R525"/>
  <c r="P525"/>
  <c r="BI522"/>
  <c r="BH522"/>
  <c r="BG522"/>
  <c r="BF522"/>
  <c r="T522"/>
  <c r="R522"/>
  <c r="P522"/>
  <c r="BI518"/>
  <c r="BH518"/>
  <c r="BG518"/>
  <c r="BF518"/>
  <c r="T518"/>
  <c r="R518"/>
  <c r="P518"/>
  <c r="BI514"/>
  <c r="BH514"/>
  <c r="BG514"/>
  <c r="BF514"/>
  <c r="T514"/>
  <c r="R514"/>
  <c r="P514"/>
  <c r="BI510"/>
  <c r="BH510"/>
  <c r="BG510"/>
  <c r="BF510"/>
  <c r="T510"/>
  <c r="R510"/>
  <c r="P510"/>
  <c r="BI507"/>
  <c r="BH507"/>
  <c r="BG507"/>
  <c r="BF507"/>
  <c r="T507"/>
  <c r="R507"/>
  <c r="P507"/>
  <c r="BI503"/>
  <c r="BH503"/>
  <c r="BG503"/>
  <c r="BF503"/>
  <c r="T503"/>
  <c r="R503"/>
  <c r="P503"/>
  <c r="BI499"/>
  <c r="BH499"/>
  <c r="BG499"/>
  <c r="BF499"/>
  <c r="T499"/>
  <c r="R499"/>
  <c r="P499"/>
  <c r="BI495"/>
  <c r="BH495"/>
  <c r="BG495"/>
  <c r="BF495"/>
  <c r="T495"/>
  <c r="R495"/>
  <c r="P495"/>
  <c r="BI493"/>
  <c r="BH493"/>
  <c r="BG493"/>
  <c r="BF493"/>
  <c r="T493"/>
  <c r="R493"/>
  <c r="P493"/>
  <c r="BI489"/>
  <c r="BH489"/>
  <c r="BG489"/>
  <c r="BF489"/>
  <c r="T489"/>
  <c r="R489"/>
  <c r="P489"/>
  <c r="BI484"/>
  <c r="BH484"/>
  <c r="BG484"/>
  <c r="BF484"/>
  <c r="T484"/>
  <c r="R484"/>
  <c r="P484"/>
  <c r="BI481"/>
  <c r="BH481"/>
  <c r="BG481"/>
  <c r="BF481"/>
  <c r="T481"/>
  <c r="R481"/>
  <c r="P481"/>
  <c r="BI477"/>
  <c r="BH477"/>
  <c r="BG477"/>
  <c r="BF477"/>
  <c r="T477"/>
  <c r="R477"/>
  <c r="P477"/>
  <c r="BI474"/>
  <c r="BH474"/>
  <c r="BG474"/>
  <c r="BF474"/>
  <c r="T474"/>
  <c r="R474"/>
  <c r="P474"/>
  <c r="BI468"/>
  <c r="BH468"/>
  <c r="BG468"/>
  <c r="BF468"/>
  <c r="T468"/>
  <c r="R468"/>
  <c r="P468"/>
  <c r="BI462"/>
  <c r="BH462"/>
  <c r="BG462"/>
  <c r="BF462"/>
  <c r="T462"/>
  <c r="R462"/>
  <c r="P462"/>
  <c r="BI457"/>
  <c r="BH457"/>
  <c r="BG457"/>
  <c r="BF457"/>
  <c r="T457"/>
  <c r="R457"/>
  <c r="P457"/>
  <c r="BI453"/>
  <c r="BH453"/>
  <c r="BG453"/>
  <c r="BF453"/>
  <c r="T453"/>
  <c r="R453"/>
  <c r="P453"/>
  <c r="BI448"/>
  <c r="BH448"/>
  <c r="BG448"/>
  <c r="BF448"/>
  <c r="T448"/>
  <c r="R448"/>
  <c r="P448"/>
  <c r="BI444"/>
  <c r="BH444"/>
  <c r="BG444"/>
  <c r="BF444"/>
  <c r="T444"/>
  <c r="R444"/>
  <c r="P444"/>
  <c r="BI440"/>
  <c r="BH440"/>
  <c r="BG440"/>
  <c r="BF440"/>
  <c r="T440"/>
  <c r="R440"/>
  <c r="P440"/>
  <c r="BI436"/>
  <c r="BH436"/>
  <c r="BG436"/>
  <c r="BF436"/>
  <c r="T436"/>
  <c r="R436"/>
  <c r="P436"/>
  <c r="BI432"/>
  <c r="BH432"/>
  <c r="BG432"/>
  <c r="BF432"/>
  <c r="T432"/>
  <c r="R432"/>
  <c r="P432"/>
  <c r="BI428"/>
  <c r="BH428"/>
  <c r="BG428"/>
  <c r="BF428"/>
  <c r="T428"/>
  <c r="R428"/>
  <c r="P428"/>
  <c r="BI424"/>
  <c r="BH424"/>
  <c r="BG424"/>
  <c r="BF424"/>
  <c r="T424"/>
  <c r="R424"/>
  <c r="P424"/>
  <c r="BI420"/>
  <c r="BH420"/>
  <c r="BG420"/>
  <c r="BF420"/>
  <c r="T420"/>
  <c r="R420"/>
  <c r="P420"/>
  <c r="BI416"/>
  <c r="BH416"/>
  <c r="BG416"/>
  <c r="BF416"/>
  <c r="T416"/>
  <c r="R416"/>
  <c r="P416"/>
  <c r="BI413"/>
  <c r="BH413"/>
  <c r="BG413"/>
  <c r="BF413"/>
  <c r="T413"/>
  <c r="R413"/>
  <c r="P413"/>
  <c r="BI410"/>
  <c r="BH410"/>
  <c r="BG410"/>
  <c r="BF410"/>
  <c r="T410"/>
  <c r="R410"/>
  <c r="P410"/>
  <c r="BI406"/>
  <c r="BH406"/>
  <c r="BG406"/>
  <c r="BF406"/>
  <c r="T406"/>
  <c r="R406"/>
  <c r="P406"/>
  <c r="BI403"/>
  <c r="BH403"/>
  <c r="BG403"/>
  <c r="BF403"/>
  <c r="T403"/>
  <c r="R403"/>
  <c r="P403"/>
  <c r="BI400"/>
  <c r="BH400"/>
  <c r="BG400"/>
  <c r="BF400"/>
  <c r="T400"/>
  <c r="R400"/>
  <c r="P400"/>
  <c r="BI396"/>
  <c r="BH396"/>
  <c r="BG396"/>
  <c r="BF396"/>
  <c r="T396"/>
  <c r="R396"/>
  <c r="P396"/>
  <c r="BI392"/>
  <c r="BH392"/>
  <c r="BG392"/>
  <c r="BF392"/>
  <c r="T392"/>
  <c r="R392"/>
  <c r="P392"/>
  <c r="BI388"/>
  <c r="BH388"/>
  <c r="BG388"/>
  <c r="BF388"/>
  <c r="T388"/>
  <c r="R388"/>
  <c r="P388"/>
  <c r="BI384"/>
  <c r="BH384"/>
  <c r="BG384"/>
  <c r="BF384"/>
  <c r="T384"/>
  <c r="R384"/>
  <c r="P384"/>
  <c r="BI380"/>
  <c r="BH380"/>
  <c r="BG380"/>
  <c r="BF380"/>
  <c r="T380"/>
  <c r="R380"/>
  <c r="P380"/>
  <c r="BI376"/>
  <c r="BH376"/>
  <c r="BG376"/>
  <c r="BF376"/>
  <c r="T376"/>
  <c r="R376"/>
  <c r="P376"/>
  <c r="BI372"/>
  <c r="BH372"/>
  <c r="BG372"/>
  <c r="BF372"/>
  <c r="T372"/>
  <c r="R372"/>
  <c r="P372"/>
  <c r="BI368"/>
  <c r="BH368"/>
  <c r="BG368"/>
  <c r="BF368"/>
  <c r="T368"/>
  <c r="R368"/>
  <c r="P368"/>
  <c r="BI364"/>
  <c r="BH364"/>
  <c r="BG364"/>
  <c r="BF364"/>
  <c r="T364"/>
  <c r="R364"/>
  <c r="P364"/>
  <c r="BI360"/>
  <c r="BH360"/>
  <c r="BG360"/>
  <c r="BF360"/>
  <c r="T360"/>
  <c r="R360"/>
  <c r="P360"/>
  <c r="BI356"/>
  <c r="BH356"/>
  <c r="BG356"/>
  <c r="BF356"/>
  <c r="T356"/>
  <c r="R356"/>
  <c r="P356"/>
  <c r="BI352"/>
  <c r="BH352"/>
  <c r="BG352"/>
  <c r="BF352"/>
  <c r="T352"/>
  <c r="R352"/>
  <c r="P352"/>
  <c r="BI349"/>
  <c r="BH349"/>
  <c r="BG349"/>
  <c r="BF349"/>
  <c r="T349"/>
  <c r="R349"/>
  <c r="P349"/>
  <c r="BI345"/>
  <c r="BH345"/>
  <c r="BG345"/>
  <c r="BF345"/>
  <c r="T345"/>
  <c r="R345"/>
  <c r="P345"/>
  <c r="BI341"/>
  <c r="BH341"/>
  <c r="BG341"/>
  <c r="BF341"/>
  <c r="T341"/>
  <c r="R341"/>
  <c r="P341"/>
  <c r="BI337"/>
  <c r="BH337"/>
  <c r="BG337"/>
  <c r="BF337"/>
  <c r="T337"/>
  <c r="R337"/>
  <c r="P337"/>
  <c r="BI333"/>
  <c r="BH333"/>
  <c r="BG333"/>
  <c r="BF333"/>
  <c r="T333"/>
  <c r="R333"/>
  <c r="P333"/>
  <c r="BI330"/>
  <c r="BH330"/>
  <c r="BG330"/>
  <c r="BF330"/>
  <c r="T330"/>
  <c r="R330"/>
  <c r="P330"/>
  <c r="BI327"/>
  <c r="BH327"/>
  <c r="BG327"/>
  <c r="BF327"/>
  <c r="T327"/>
  <c r="R327"/>
  <c r="P327"/>
  <c r="BI324"/>
  <c r="BH324"/>
  <c r="BG324"/>
  <c r="BF324"/>
  <c r="T324"/>
  <c r="R324"/>
  <c r="P324"/>
  <c r="BI321"/>
  <c r="BH321"/>
  <c r="BG321"/>
  <c r="BF321"/>
  <c r="T321"/>
  <c r="R321"/>
  <c r="P321"/>
  <c r="BI317"/>
  <c r="BH317"/>
  <c r="BG317"/>
  <c r="BF317"/>
  <c r="T317"/>
  <c r="R317"/>
  <c r="P317"/>
  <c r="BI313"/>
  <c r="BH313"/>
  <c r="BG313"/>
  <c r="BF313"/>
  <c r="T313"/>
  <c r="R313"/>
  <c r="P313"/>
  <c r="BI309"/>
  <c r="BH309"/>
  <c r="BG309"/>
  <c r="BF309"/>
  <c r="T309"/>
  <c r="R309"/>
  <c r="P309"/>
  <c r="BI305"/>
  <c r="BH305"/>
  <c r="BG305"/>
  <c r="BF305"/>
  <c r="T305"/>
  <c r="R305"/>
  <c r="P305"/>
  <c r="BI301"/>
  <c r="BH301"/>
  <c r="BG301"/>
  <c r="BF301"/>
  <c r="T301"/>
  <c r="R301"/>
  <c r="P301"/>
  <c r="BI297"/>
  <c r="BH297"/>
  <c r="BG297"/>
  <c r="BF297"/>
  <c r="T297"/>
  <c r="R297"/>
  <c r="P297"/>
  <c r="BI294"/>
  <c r="BH294"/>
  <c r="BG294"/>
  <c r="BF294"/>
  <c r="T294"/>
  <c r="R294"/>
  <c r="P294"/>
  <c r="BI291"/>
  <c r="BH291"/>
  <c r="BG291"/>
  <c r="BF291"/>
  <c r="T291"/>
  <c r="R291"/>
  <c r="P291"/>
  <c r="BI286"/>
  <c r="BH286"/>
  <c r="BG286"/>
  <c r="BF286"/>
  <c r="T286"/>
  <c r="R286"/>
  <c r="P286"/>
  <c r="BI282"/>
  <c r="BH282"/>
  <c r="BG282"/>
  <c r="BF282"/>
  <c r="T282"/>
  <c r="R282"/>
  <c r="P282"/>
  <c r="BI278"/>
  <c r="BH278"/>
  <c r="BG278"/>
  <c r="BF278"/>
  <c r="T278"/>
  <c r="R278"/>
  <c r="P278"/>
  <c r="BI274"/>
  <c r="BH274"/>
  <c r="BG274"/>
  <c r="BF274"/>
  <c r="T274"/>
  <c r="R274"/>
  <c r="P274"/>
  <c r="BI270"/>
  <c r="BH270"/>
  <c r="BG270"/>
  <c r="BF270"/>
  <c r="T270"/>
  <c r="R270"/>
  <c r="P270"/>
  <c r="BI266"/>
  <c r="BH266"/>
  <c r="BG266"/>
  <c r="BF266"/>
  <c r="T266"/>
  <c r="R266"/>
  <c r="P266"/>
  <c r="BI263"/>
  <c r="BH263"/>
  <c r="BG263"/>
  <c r="BF263"/>
  <c r="T263"/>
  <c r="R263"/>
  <c r="P263"/>
  <c r="BI260"/>
  <c r="BH260"/>
  <c r="BG260"/>
  <c r="BF260"/>
  <c r="T260"/>
  <c r="R260"/>
  <c r="P260"/>
  <c r="BI257"/>
  <c r="BH257"/>
  <c r="BG257"/>
  <c r="BF257"/>
  <c r="T257"/>
  <c r="R257"/>
  <c r="P257"/>
  <c r="BI254"/>
  <c r="BH254"/>
  <c r="BG254"/>
  <c r="BF254"/>
  <c r="T254"/>
  <c r="R254"/>
  <c r="P254"/>
  <c r="BI251"/>
  <c r="BH251"/>
  <c r="BG251"/>
  <c r="BF251"/>
  <c r="T251"/>
  <c r="R251"/>
  <c r="P251"/>
  <c r="BI248"/>
  <c r="BH248"/>
  <c r="BG248"/>
  <c r="BF248"/>
  <c r="T248"/>
  <c r="R248"/>
  <c r="P248"/>
  <c r="BI245"/>
  <c r="BH245"/>
  <c r="BG245"/>
  <c r="BF245"/>
  <c r="T245"/>
  <c r="R245"/>
  <c r="P245"/>
  <c r="BI241"/>
  <c r="BH241"/>
  <c r="BG241"/>
  <c r="BF241"/>
  <c r="T241"/>
  <c r="R241"/>
  <c r="P241"/>
  <c r="BI237"/>
  <c r="BH237"/>
  <c r="BG237"/>
  <c r="BF237"/>
  <c r="T237"/>
  <c r="R237"/>
  <c r="P237"/>
  <c r="BI233"/>
  <c r="BH233"/>
  <c r="BG233"/>
  <c r="BF233"/>
  <c r="T233"/>
  <c r="R233"/>
  <c r="P233"/>
  <c r="BI228"/>
  <c r="BH228"/>
  <c r="BG228"/>
  <c r="BF228"/>
  <c r="T228"/>
  <c r="R228"/>
  <c r="P228"/>
  <c r="BI224"/>
  <c r="BH224"/>
  <c r="BG224"/>
  <c r="BF224"/>
  <c r="T224"/>
  <c r="R224"/>
  <c r="P224"/>
  <c r="BI221"/>
  <c r="BH221"/>
  <c r="BG221"/>
  <c r="BF221"/>
  <c r="T221"/>
  <c r="R221"/>
  <c r="P221"/>
  <c r="BI218"/>
  <c r="BH218"/>
  <c r="BG218"/>
  <c r="BF218"/>
  <c r="T218"/>
  <c r="R218"/>
  <c r="P218"/>
  <c r="BI214"/>
  <c r="BH214"/>
  <c r="BG214"/>
  <c r="BF214"/>
  <c r="T214"/>
  <c r="R214"/>
  <c r="P214"/>
  <c r="BI211"/>
  <c r="BH211"/>
  <c r="BG211"/>
  <c r="BF211"/>
  <c r="T211"/>
  <c r="R211"/>
  <c r="P211"/>
  <c r="BI207"/>
  <c r="BH207"/>
  <c r="BG207"/>
  <c r="BF207"/>
  <c r="T207"/>
  <c r="R207"/>
  <c r="P207"/>
  <c r="BI204"/>
  <c r="BH204"/>
  <c r="BG204"/>
  <c r="BF204"/>
  <c r="T204"/>
  <c r="R204"/>
  <c r="P204"/>
  <c r="BI200"/>
  <c r="BH200"/>
  <c r="BG200"/>
  <c r="BF200"/>
  <c r="T200"/>
  <c r="R200"/>
  <c r="P200"/>
  <c r="BI196"/>
  <c r="BH196"/>
  <c r="BG196"/>
  <c r="BF196"/>
  <c r="T196"/>
  <c r="R196"/>
  <c r="P196"/>
  <c r="BI192"/>
  <c r="BH192"/>
  <c r="BG192"/>
  <c r="BF192"/>
  <c r="T192"/>
  <c r="R192"/>
  <c r="P192"/>
  <c r="BI188"/>
  <c r="BH188"/>
  <c r="BG188"/>
  <c r="BF188"/>
  <c r="T188"/>
  <c r="R188"/>
  <c r="P188"/>
  <c r="BI184"/>
  <c r="BH184"/>
  <c r="BG184"/>
  <c r="BF184"/>
  <c r="T184"/>
  <c r="R184"/>
  <c r="P184"/>
  <c r="BI179"/>
  <c r="BH179"/>
  <c r="BG179"/>
  <c r="BF179"/>
  <c r="T179"/>
  <c r="R179"/>
  <c r="P179"/>
  <c r="BI175"/>
  <c r="BH175"/>
  <c r="BG175"/>
  <c r="BF175"/>
  <c r="T175"/>
  <c r="R175"/>
  <c r="P175"/>
  <c r="BI171"/>
  <c r="BH171"/>
  <c r="BG171"/>
  <c r="BF171"/>
  <c r="T171"/>
  <c r="R171"/>
  <c r="P171"/>
  <c r="BI166"/>
  <c r="BH166"/>
  <c r="BG166"/>
  <c r="BF166"/>
  <c r="T166"/>
  <c r="R166"/>
  <c r="P166"/>
  <c r="BI162"/>
  <c r="BH162"/>
  <c r="BG162"/>
  <c r="BF162"/>
  <c r="T162"/>
  <c r="R162"/>
  <c r="P162"/>
  <c r="BI159"/>
  <c r="BH159"/>
  <c r="BG159"/>
  <c r="BF159"/>
  <c r="T159"/>
  <c r="R159"/>
  <c r="P159"/>
  <c r="BI155"/>
  <c r="BH155"/>
  <c r="BG155"/>
  <c r="BF155"/>
  <c r="T155"/>
  <c r="R155"/>
  <c r="P155"/>
  <c r="BI151"/>
  <c r="BH151"/>
  <c r="BG151"/>
  <c r="BF151"/>
  <c r="T151"/>
  <c r="R151"/>
  <c r="P151"/>
  <c r="BI147"/>
  <c r="BH147"/>
  <c r="BG147"/>
  <c r="BF147"/>
  <c r="T147"/>
  <c r="R147"/>
  <c r="P147"/>
  <c r="BI143"/>
  <c r="BH143"/>
  <c r="BG143"/>
  <c r="BF143"/>
  <c r="T143"/>
  <c r="R143"/>
  <c r="P143"/>
  <c r="BI140"/>
  <c r="BH140"/>
  <c r="BG140"/>
  <c r="BF140"/>
  <c r="T140"/>
  <c r="R140"/>
  <c r="P140"/>
  <c r="BI137"/>
  <c r="BH137"/>
  <c r="BG137"/>
  <c r="BF137"/>
  <c r="T137"/>
  <c r="R137"/>
  <c r="P137"/>
  <c r="BI134"/>
  <c r="BH134"/>
  <c r="BG134"/>
  <c r="BF134"/>
  <c r="T134"/>
  <c r="R134"/>
  <c r="P134"/>
  <c r="BI131"/>
  <c r="BH131"/>
  <c r="BG131"/>
  <c r="BF131"/>
  <c r="T131"/>
  <c r="R131"/>
  <c r="P131"/>
  <c r="F122"/>
  <c r="E120"/>
  <c r="F89"/>
  <c r="E87"/>
  <c r="J24"/>
  <c r="E24"/>
  <c r="J92"/>
  <c r="J23"/>
  <c r="J21"/>
  <c r="E21"/>
  <c r="J124"/>
  <c r="J20"/>
  <c r="J18"/>
  <c r="E18"/>
  <c r="F125"/>
  <c r="J17"/>
  <c r="J15"/>
  <c r="E15"/>
  <c r="F124"/>
  <c r="J14"/>
  <c r="J12"/>
  <c r="J89"/>
  <c r="E7"/>
  <c r="E85"/>
  <c i="4" r="J201"/>
  <c r="J37"/>
  <c r="J36"/>
  <c i="1" r="AY97"/>
  <c i="4" r="J35"/>
  <c i="1" r="AX97"/>
  <c i="4" r="BI502"/>
  <c r="BH502"/>
  <c r="BG502"/>
  <c r="BF502"/>
  <c r="T502"/>
  <c r="R502"/>
  <c r="P502"/>
  <c r="BI498"/>
  <c r="BH498"/>
  <c r="BG498"/>
  <c r="BF498"/>
  <c r="T498"/>
  <c r="R498"/>
  <c r="P498"/>
  <c r="BI494"/>
  <c r="BH494"/>
  <c r="BG494"/>
  <c r="BF494"/>
  <c r="T494"/>
  <c r="R494"/>
  <c r="P494"/>
  <c r="BI490"/>
  <c r="BH490"/>
  <c r="BG490"/>
  <c r="BF490"/>
  <c r="T490"/>
  <c r="R490"/>
  <c r="P490"/>
  <c r="BI487"/>
  <c r="BH487"/>
  <c r="BG487"/>
  <c r="BF487"/>
  <c r="T487"/>
  <c r="R487"/>
  <c r="P487"/>
  <c r="BI483"/>
  <c r="BH483"/>
  <c r="BG483"/>
  <c r="BF483"/>
  <c r="T483"/>
  <c r="R483"/>
  <c r="P483"/>
  <c r="BI479"/>
  <c r="BH479"/>
  <c r="BG479"/>
  <c r="BF479"/>
  <c r="T479"/>
  <c r="R479"/>
  <c r="P479"/>
  <c r="BI475"/>
  <c r="BH475"/>
  <c r="BG475"/>
  <c r="BF475"/>
  <c r="T475"/>
  <c r="R475"/>
  <c r="P475"/>
  <c r="BI473"/>
  <c r="BH473"/>
  <c r="BG473"/>
  <c r="BF473"/>
  <c r="T473"/>
  <c r="R473"/>
  <c r="P473"/>
  <c r="BI469"/>
  <c r="BH469"/>
  <c r="BG469"/>
  <c r="BF469"/>
  <c r="T469"/>
  <c r="R469"/>
  <c r="P469"/>
  <c r="BI464"/>
  <c r="BH464"/>
  <c r="BG464"/>
  <c r="BF464"/>
  <c r="T464"/>
  <c r="R464"/>
  <c r="P464"/>
  <c r="BI461"/>
  <c r="BH461"/>
  <c r="BG461"/>
  <c r="BF461"/>
  <c r="T461"/>
  <c r="R461"/>
  <c r="P461"/>
  <c r="BI457"/>
  <c r="BH457"/>
  <c r="BG457"/>
  <c r="BF457"/>
  <c r="T457"/>
  <c r="R457"/>
  <c r="P457"/>
  <c r="BI454"/>
  <c r="BH454"/>
  <c r="BG454"/>
  <c r="BF454"/>
  <c r="T454"/>
  <c r="R454"/>
  <c r="P454"/>
  <c r="BI449"/>
  <c r="BH449"/>
  <c r="BG449"/>
  <c r="BF449"/>
  <c r="T449"/>
  <c r="R449"/>
  <c r="P449"/>
  <c r="BI446"/>
  <c r="BH446"/>
  <c r="BG446"/>
  <c r="BF446"/>
  <c r="T446"/>
  <c r="R446"/>
  <c r="P446"/>
  <c r="BI441"/>
  <c r="BH441"/>
  <c r="BG441"/>
  <c r="BF441"/>
  <c r="T441"/>
  <c r="R441"/>
  <c r="P441"/>
  <c r="BI437"/>
  <c r="BH437"/>
  <c r="BG437"/>
  <c r="BF437"/>
  <c r="T437"/>
  <c r="R437"/>
  <c r="P437"/>
  <c r="BI432"/>
  <c r="BH432"/>
  <c r="BG432"/>
  <c r="BF432"/>
  <c r="T432"/>
  <c r="R432"/>
  <c r="P432"/>
  <c r="BI428"/>
  <c r="BH428"/>
  <c r="BG428"/>
  <c r="BF428"/>
  <c r="T428"/>
  <c r="R428"/>
  <c r="P428"/>
  <c r="BI423"/>
  <c r="BH423"/>
  <c r="BG423"/>
  <c r="BF423"/>
  <c r="T423"/>
  <c r="R423"/>
  <c r="P423"/>
  <c r="BI419"/>
  <c r="BH419"/>
  <c r="BG419"/>
  <c r="BF419"/>
  <c r="T419"/>
  <c r="R419"/>
  <c r="P419"/>
  <c r="BI413"/>
  <c r="BH413"/>
  <c r="BG413"/>
  <c r="BF413"/>
  <c r="T413"/>
  <c r="R413"/>
  <c r="P413"/>
  <c r="BI407"/>
  <c r="BH407"/>
  <c r="BG407"/>
  <c r="BF407"/>
  <c r="T407"/>
  <c r="R407"/>
  <c r="P407"/>
  <c r="BI401"/>
  <c r="BH401"/>
  <c r="BG401"/>
  <c r="BF401"/>
  <c r="T401"/>
  <c r="R401"/>
  <c r="P401"/>
  <c r="BI395"/>
  <c r="BH395"/>
  <c r="BG395"/>
  <c r="BF395"/>
  <c r="T395"/>
  <c r="R395"/>
  <c r="P395"/>
  <c r="BI389"/>
  <c r="BH389"/>
  <c r="BG389"/>
  <c r="BF389"/>
  <c r="T389"/>
  <c r="R389"/>
  <c r="P389"/>
  <c r="BI383"/>
  <c r="BH383"/>
  <c r="BG383"/>
  <c r="BF383"/>
  <c r="T383"/>
  <c r="R383"/>
  <c r="P383"/>
  <c r="BI377"/>
  <c r="BH377"/>
  <c r="BG377"/>
  <c r="BF377"/>
  <c r="T377"/>
  <c r="R377"/>
  <c r="P377"/>
  <c r="BI370"/>
  <c r="BH370"/>
  <c r="BG370"/>
  <c r="BF370"/>
  <c r="T370"/>
  <c r="R370"/>
  <c r="P370"/>
  <c r="BI367"/>
  <c r="BH367"/>
  <c r="BG367"/>
  <c r="BF367"/>
  <c r="T367"/>
  <c r="R367"/>
  <c r="P367"/>
  <c r="BI363"/>
  <c r="BH363"/>
  <c r="BG363"/>
  <c r="BF363"/>
  <c r="T363"/>
  <c r="R363"/>
  <c r="P363"/>
  <c r="BI359"/>
  <c r="BH359"/>
  <c r="BG359"/>
  <c r="BF359"/>
  <c r="T359"/>
  <c r="R359"/>
  <c r="P359"/>
  <c r="BI355"/>
  <c r="BH355"/>
  <c r="BG355"/>
  <c r="BF355"/>
  <c r="T355"/>
  <c r="R355"/>
  <c r="P355"/>
  <c r="BI351"/>
  <c r="BH351"/>
  <c r="BG351"/>
  <c r="BF351"/>
  <c r="T351"/>
  <c r="R351"/>
  <c r="P351"/>
  <c r="BI347"/>
  <c r="BH347"/>
  <c r="BG347"/>
  <c r="BF347"/>
  <c r="T347"/>
  <c r="R347"/>
  <c r="P347"/>
  <c r="BI343"/>
  <c r="BH343"/>
  <c r="BG343"/>
  <c r="BF343"/>
  <c r="T343"/>
  <c r="R343"/>
  <c r="P343"/>
  <c r="BI340"/>
  <c r="BH340"/>
  <c r="BG340"/>
  <c r="BF340"/>
  <c r="T340"/>
  <c r="R340"/>
  <c r="P340"/>
  <c r="BI336"/>
  <c r="BH336"/>
  <c r="BG336"/>
  <c r="BF336"/>
  <c r="T336"/>
  <c r="R336"/>
  <c r="P336"/>
  <c r="BI333"/>
  <c r="BH333"/>
  <c r="BG333"/>
  <c r="BF333"/>
  <c r="T333"/>
  <c r="R333"/>
  <c r="P333"/>
  <c r="BI330"/>
  <c r="BH330"/>
  <c r="BG330"/>
  <c r="BF330"/>
  <c r="T330"/>
  <c r="R330"/>
  <c r="P330"/>
  <c r="BI326"/>
  <c r="BH326"/>
  <c r="BG326"/>
  <c r="BF326"/>
  <c r="T326"/>
  <c r="R326"/>
  <c r="P326"/>
  <c r="BI322"/>
  <c r="BH322"/>
  <c r="BG322"/>
  <c r="BF322"/>
  <c r="T322"/>
  <c r="R322"/>
  <c r="P322"/>
  <c r="BI318"/>
  <c r="BH318"/>
  <c r="BG318"/>
  <c r="BF318"/>
  <c r="T318"/>
  <c r="R318"/>
  <c r="P318"/>
  <c r="BI314"/>
  <c r="BH314"/>
  <c r="BG314"/>
  <c r="BF314"/>
  <c r="T314"/>
  <c r="R314"/>
  <c r="P314"/>
  <c r="BI310"/>
  <c r="BH310"/>
  <c r="BG310"/>
  <c r="BF310"/>
  <c r="T310"/>
  <c r="R310"/>
  <c r="P310"/>
  <c r="BI307"/>
  <c r="BH307"/>
  <c r="BG307"/>
  <c r="BF307"/>
  <c r="T307"/>
  <c r="R307"/>
  <c r="P307"/>
  <c r="BI304"/>
  <c r="BH304"/>
  <c r="BG304"/>
  <c r="BF304"/>
  <c r="T304"/>
  <c r="R304"/>
  <c r="P304"/>
  <c r="BI300"/>
  <c r="BH300"/>
  <c r="BG300"/>
  <c r="BF300"/>
  <c r="T300"/>
  <c r="R300"/>
  <c r="P300"/>
  <c r="BI297"/>
  <c r="BH297"/>
  <c r="BG297"/>
  <c r="BF297"/>
  <c r="T297"/>
  <c r="R297"/>
  <c r="P297"/>
  <c r="BI293"/>
  <c r="BH293"/>
  <c r="BG293"/>
  <c r="BF293"/>
  <c r="T293"/>
  <c r="R293"/>
  <c r="P293"/>
  <c r="BI289"/>
  <c r="BH289"/>
  <c r="BG289"/>
  <c r="BF289"/>
  <c r="T289"/>
  <c r="R289"/>
  <c r="P289"/>
  <c r="BI285"/>
  <c r="BH285"/>
  <c r="BG285"/>
  <c r="BF285"/>
  <c r="T285"/>
  <c r="R285"/>
  <c r="P285"/>
  <c r="BI281"/>
  <c r="BH281"/>
  <c r="BG281"/>
  <c r="BF281"/>
  <c r="T281"/>
  <c r="R281"/>
  <c r="P281"/>
  <c r="BI277"/>
  <c r="BH277"/>
  <c r="BG277"/>
  <c r="BF277"/>
  <c r="T277"/>
  <c r="R277"/>
  <c r="P277"/>
  <c r="BI273"/>
  <c r="BH273"/>
  <c r="BG273"/>
  <c r="BF273"/>
  <c r="T273"/>
  <c r="R273"/>
  <c r="P273"/>
  <c r="BI270"/>
  <c r="BH270"/>
  <c r="BG270"/>
  <c r="BF270"/>
  <c r="T270"/>
  <c r="R270"/>
  <c r="P270"/>
  <c r="BI267"/>
  <c r="BH267"/>
  <c r="BG267"/>
  <c r="BF267"/>
  <c r="T267"/>
  <c r="R267"/>
  <c r="P267"/>
  <c r="BI262"/>
  <c r="BH262"/>
  <c r="BG262"/>
  <c r="BF262"/>
  <c r="T262"/>
  <c r="R262"/>
  <c r="P262"/>
  <c r="BI258"/>
  <c r="BH258"/>
  <c r="BG258"/>
  <c r="BF258"/>
  <c r="T258"/>
  <c r="R258"/>
  <c r="P258"/>
  <c r="BI254"/>
  <c r="BH254"/>
  <c r="BG254"/>
  <c r="BF254"/>
  <c r="T254"/>
  <c r="R254"/>
  <c r="P254"/>
  <c r="BI248"/>
  <c r="BH248"/>
  <c r="BG248"/>
  <c r="BF248"/>
  <c r="T248"/>
  <c r="R248"/>
  <c r="P248"/>
  <c r="BI244"/>
  <c r="BH244"/>
  <c r="BG244"/>
  <c r="BF244"/>
  <c r="T244"/>
  <c r="R244"/>
  <c r="P244"/>
  <c r="BI241"/>
  <c r="BH241"/>
  <c r="BG241"/>
  <c r="BF241"/>
  <c r="T241"/>
  <c r="R241"/>
  <c r="P241"/>
  <c r="BI238"/>
  <c r="BH238"/>
  <c r="BG238"/>
  <c r="BF238"/>
  <c r="T238"/>
  <c r="R238"/>
  <c r="P238"/>
  <c r="BI235"/>
  <c r="BH235"/>
  <c r="BG235"/>
  <c r="BF235"/>
  <c r="T235"/>
  <c r="R235"/>
  <c r="P235"/>
  <c r="BI232"/>
  <c r="BH232"/>
  <c r="BG232"/>
  <c r="BF232"/>
  <c r="T232"/>
  <c r="R232"/>
  <c r="P232"/>
  <c r="BI229"/>
  <c r="BH229"/>
  <c r="BG229"/>
  <c r="BF229"/>
  <c r="T229"/>
  <c r="R229"/>
  <c r="P229"/>
  <c r="BI226"/>
  <c r="BH226"/>
  <c r="BG226"/>
  <c r="BF226"/>
  <c r="T226"/>
  <c r="R226"/>
  <c r="P226"/>
  <c r="BI223"/>
  <c r="BH223"/>
  <c r="BG223"/>
  <c r="BF223"/>
  <c r="T223"/>
  <c r="R223"/>
  <c r="P223"/>
  <c r="BI219"/>
  <c r="BH219"/>
  <c r="BG219"/>
  <c r="BF219"/>
  <c r="T219"/>
  <c r="R219"/>
  <c r="P219"/>
  <c r="BI215"/>
  <c r="BH215"/>
  <c r="BG215"/>
  <c r="BF215"/>
  <c r="T215"/>
  <c r="R215"/>
  <c r="P215"/>
  <c r="BI211"/>
  <c r="BH211"/>
  <c r="BG211"/>
  <c r="BF211"/>
  <c r="T211"/>
  <c r="R211"/>
  <c r="P211"/>
  <c r="BI207"/>
  <c r="BH207"/>
  <c r="BG207"/>
  <c r="BF207"/>
  <c r="T207"/>
  <c r="R207"/>
  <c r="P207"/>
  <c r="BI203"/>
  <c r="BH203"/>
  <c r="BG203"/>
  <c r="BF203"/>
  <c r="T203"/>
  <c r="R203"/>
  <c r="P203"/>
  <c r="J100"/>
  <c r="BI195"/>
  <c r="BH195"/>
  <c r="BG195"/>
  <c r="BF195"/>
  <c r="T195"/>
  <c r="R195"/>
  <c r="P195"/>
  <c r="BI191"/>
  <c r="BH191"/>
  <c r="BG191"/>
  <c r="BF191"/>
  <c r="T191"/>
  <c r="R191"/>
  <c r="P191"/>
  <c r="BI188"/>
  <c r="BH188"/>
  <c r="BG188"/>
  <c r="BF188"/>
  <c r="T188"/>
  <c r="R188"/>
  <c r="P188"/>
  <c r="BI184"/>
  <c r="BH184"/>
  <c r="BG184"/>
  <c r="BF184"/>
  <c r="T184"/>
  <c r="R184"/>
  <c r="P184"/>
  <c r="BI180"/>
  <c r="BH180"/>
  <c r="BG180"/>
  <c r="BF180"/>
  <c r="T180"/>
  <c r="R180"/>
  <c r="P180"/>
  <c r="BI176"/>
  <c r="BH176"/>
  <c r="BG176"/>
  <c r="BF176"/>
  <c r="T176"/>
  <c r="R176"/>
  <c r="P176"/>
  <c r="BI171"/>
  <c r="BH171"/>
  <c r="BG171"/>
  <c r="BF171"/>
  <c r="T171"/>
  <c r="R171"/>
  <c r="P171"/>
  <c r="BI168"/>
  <c r="BH168"/>
  <c r="BG168"/>
  <c r="BF168"/>
  <c r="T168"/>
  <c r="R168"/>
  <c r="P168"/>
  <c r="BI164"/>
  <c r="BH164"/>
  <c r="BG164"/>
  <c r="BF164"/>
  <c r="T164"/>
  <c r="R164"/>
  <c r="P164"/>
  <c r="BI160"/>
  <c r="BH160"/>
  <c r="BG160"/>
  <c r="BF160"/>
  <c r="T160"/>
  <c r="R160"/>
  <c r="P160"/>
  <c r="BI156"/>
  <c r="BH156"/>
  <c r="BG156"/>
  <c r="BF156"/>
  <c r="T156"/>
  <c r="R156"/>
  <c r="P156"/>
  <c r="BI152"/>
  <c r="BH152"/>
  <c r="BG152"/>
  <c r="BF152"/>
  <c r="T152"/>
  <c r="R152"/>
  <c r="P152"/>
  <c r="BI149"/>
  <c r="BH149"/>
  <c r="BG149"/>
  <c r="BF149"/>
  <c r="T149"/>
  <c r="R149"/>
  <c r="P149"/>
  <c r="BI146"/>
  <c r="BH146"/>
  <c r="BG146"/>
  <c r="BF146"/>
  <c r="T146"/>
  <c r="R146"/>
  <c r="P146"/>
  <c r="BI143"/>
  <c r="BH143"/>
  <c r="BG143"/>
  <c r="BF143"/>
  <c r="T143"/>
  <c r="R143"/>
  <c r="P143"/>
  <c r="BI140"/>
  <c r="BH140"/>
  <c r="BG140"/>
  <c r="BF140"/>
  <c r="T140"/>
  <c r="R140"/>
  <c r="P140"/>
  <c r="BI137"/>
  <c r="BH137"/>
  <c r="BG137"/>
  <c r="BF137"/>
  <c r="T137"/>
  <c r="R137"/>
  <c r="P137"/>
  <c r="BI134"/>
  <c r="BH134"/>
  <c r="BG134"/>
  <c r="BF134"/>
  <c r="T134"/>
  <c r="R134"/>
  <c r="P134"/>
  <c r="BI131"/>
  <c r="BH131"/>
  <c r="BG131"/>
  <c r="BF131"/>
  <c r="T131"/>
  <c r="R131"/>
  <c r="P131"/>
  <c r="F122"/>
  <c r="E120"/>
  <c r="F89"/>
  <c r="E87"/>
  <c r="J24"/>
  <c r="E24"/>
  <c r="J125"/>
  <c r="J23"/>
  <c r="J21"/>
  <c r="E21"/>
  <c r="J124"/>
  <c r="J20"/>
  <c r="J18"/>
  <c r="E18"/>
  <c r="F125"/>
  <c r="J17"/>
  <c r="J15"/>
  <c r="E15"/>
  <c r="F124"/>
  <c r="J14"/>
  <c r="J12"/>
  <c r="J89"/>
  <c r="E7"/>
  <c r="E85"/>
  <c i="3" r="J37"/>
  <c r="J36"/>
  <c i="1" r="AY96"/>
  <c i="3" r="J35"/>
  <c i="1" r="AX96"/>
  <c i="3" r="BI472"/>
  <c r="BH472"/>
  <c r="BG472"/>
  <c r="BF472"/>
  <c r="T472"/>
  <c r="R472"/>
  <c r="P472"/>
  <c r="BI468"/>
  <c r="BH468"/>
  <c r="BG468"/>
  <c r="BF468"/>
  <c r="T468"/>
  <c r="R468"/>
  <c r="P468"/>
  <c r="BI465"/>
  <c r="BH465"/>
  <c r="BG465"/>
  <c r="BF465"/>
  <c r="T465"/>
  <c r="R465"/>
  <c r="P465"/>
  <c r="BI461"/>
  <c r="BH461"/>
  <c r="BG461"/>
  <c r="BF461"/>
  <c r="T461"/>
  <c r="R461"/>
  <c r="P461"/>
  <c r="BI457"/>
  <c r="BH457"/>
  <c r="BG457"/>
  <c r="BF457"/>
  <c r="T457"/>
  <c r="R457"/>
  <c r="P457"/>
  <c r="BI453"/>
  <c r="BH453"/>
  <c r="BG453"/>
  <c r="BF453"/>
  <c r="T453"/>
  <c r="R453"/>
  <c r="P453"/>
  <c r="BI451"/>
  <c r="BH451"/>
  <c r="BG451"/>
  <c r="BF451"/>
  <c r="T451"/>
  <c r="R451"/>
  <c r="P451"/>
  <c r="BI447"/>
  <c r="BH447"/>
  <c r="BG447"/>
  <c r="BF447"/>
  <c r="T447"/>
  <c r="R447"/>
  <c r="P447"/>
  <c r="BI442"/>
  <c r="BH442"/>
  <c r="BG442"/>
  <c r="BF442"/>
  <c r="T442"/>
  <c r="R442"/>
  <c r="P442"/>
  <c r="BI439"/>
  <c r="BH439"/>
  <c r="BG439"/>
  <c r="BF439"/>
  <c r="T439"/>
  <c r="R439"/>
  <c r="P439"/>
  <c r="BI435"/>
  <c r="BH435"/>
  <c r="BG435"/>
  <c r="BF435"/>
  <c r="T435"/>
  <c r="R435"/>
  <c r="P435"/>
  <c r="BI432"/>
  <c r="BH432"/>
  <c r="BG432"/>
  <c r="BF432"/>
  <c r="T432"/>
  <c r="R432"/>
  <c r="P432"/>
  <c r="BI427"/>
  <c r="BH427"/>
  <c r="BG427"/>
  <c r="BF427"/>
  <c r="T427"/>
  <c r="R427"/>
  <c r="P427"/>
  <c r="BI423"/>
  <c r="BH423"/>
  <c r="BG423"/>
  <c r="BF423"/>
  <c r="T423"/>
  <c r="R423"/>
  <c r="P423"/>
  <c r="BI419"/>
  <c r="BH419"/>
  <c r="BG419"/>
  <c r="BF419"/>
  <c r="T419"/>
  <c r="R419"/>
  <c r="P419"/>
  <c r="BI415"/>
  <c r="BH415"/>
  <c r="BG415"/>
  <c r="BF415"/>
  <c r="T415"/>
  <c r="R415"/>
  <c r="P415"/>
  <c r="BI411"/>
  <c r="BH411"/>
  <c r="BG411"/>
  <c r="BF411"/>
  <c r="T411"/>
  <c r="R411"/>
  <c r="P411"/>
  <c r="BI407"/>
  <c r="BH407"/>
  <c r="BG407"/>
  <c r="BF407"/>
  <c r="T407"/>
  <c r="R407"/>
  <c r="P407"/>
  <c r="BI403"/>
  <c r="BH403"/>
  <c r="BG403"/>
  <c r="BF403"/>
  <c r="T403"/>
  <c r="R403"/>
  <c r="P403"/>
  <c r="BI399"/>
  <c r="BH399"/>
  <c r="BG399"/>
  <c r="BF399"/>
  <c r="T399"/>
  <c r="R399"/>
  <c r="P399"/>
  <c r="BI396"/>
  <c r="BH396"/>
  <c r="BG396"/>
  <c r="BF396"/>
  <c r="T396"/>
  <c r="R396"/>
  <c r="P396"/>
  <c r="BI392"/>
  <c r="BH392"/>
  <c r="BG392"/>
  <c r="BF392"/>
  <c r="T392"/>
  <c r="R392"/>
  <c r="P392"/>
  <c r="BI388"/>
  <c r="BH388"/>
  <c r="BG388"/>
  <c r="BF388"/>
  <c r="T388"/>
  <c r="R388"/>
  <c r="P388"/>
  <c r="BI385"/>
  <c r="BH385"/>
  <c r="BG385"/>
  <c r="BF385"/>
  <c r="T385"/>
  <c r="R385"/>
  <c r="P385"/>
  <c r="BI381"/>
  <c r="BH381"/>
  <c r="BG381"/>
  <c r="BF381"/>
  <c r="T381"/>
  <c r="R381"/>
  <c r="P381"/>
  <c r="BI377"/>
  <c r="BH377"/>
  <c r="BG377"/>
  <c r="BF377"/>
  <c r="T377"/>
  <c r="R377"/>
  <c r="P377"/>
  <c r="BI373"/>
  <c r="BH373"/>
  <c r="BG373"/>
  <c r="BF373"/>
  <c r="T373"/>
  <c r="R373"/>
  <c r="P373"/>
  <c r="BI369"/>
  <c r="BH369"/>
  <c r="BG369"/>
  <c r="BF369"/>
  <c r="T369"/>
  <c r="R369"/>
  <c r="P369"/>
  <c r="BI365"/>
  <c r="BH365"/>
  <c r="BG365"/>
  <c r="BF365"/>
  <c r="T365"/>
  <c r="R365"/>
  <c r="P365"/>
  <c r="BI361"/>
  <c r="BH361"/>
  <c r="BG361"/>
  <c r="BF361"/>
  <c r="T361"/>
  <c r="R361"/>
  <c r="P361"/>
  <c r="BI357"/>
  <c r="BH357"/>
  <c r="BG357"/>
  <c r="BF357"/>
  <c r="T357"/>
  <c r="R357"/>
  <c r="P357"/>
  <c r="BI353"/>
  <c r="BH353"/>
  <c r="BG353"/>
  <c r="BF353"/>
  <c r="T353"/>
  <c r="R353"/>
  <c r="P353"/>
  <c r="BI350"/>
  <c r="BH350"/>
  <c r="BG350"/>
  <c r="BF350"/>
  <c r="T350"/>
  <c r="R350"/>
  <c r="P350"/>
  <c r="BI347"/>
  <c r="BH347"/>
  <c r="BG347"/>
  <c r="BF347"/>
  <c r="T347"/>
  <c r="R347"/>
  <c r="P347"/>
  <c r="BI343"/>
  <c r="BH343"/>
  <c r="BG343"/>
  <c r="BF343"/>
  <c r="T343"/>
  <c r="R343"/>
  <c r="P343"/>
  <c r="BI340"/>
  <c r="BH340"/>
  <c r="BG340"/>
  <c r="BF340"/>
  <c r="T340"/>
  <c r="R340"/>
  <c r="P340"/>
  <c r="BI336"/>
  <c r="BH336"/>
  <c r="BG336"/>
  <c r="BF336"/>
  <c r="T336"/>
  <c r="R336"/>
  <c r="P336"/>
  <c r="BI332"/>
  <c r="BH332"/>
  <c r="BG332"/>
  <c r="BF332"/>
  <c r="T332"/>
  <c r="R332"/>
  <c r="P332"/>
  <c r="BI329"/>
  <c r="BH329"/>
  <c r="BG329"/>
  <c r="BF329"/>
  <c r="T329"/>
  <c r="R329"/>
  <c r="P329"/>
  <c r="BI326"/>
  <c r="BH326"/>
  <c r="BG326"/>
  <c r="BF326"/>
  <c r="T326"/>
  <c r="R326"/>
  <c r="P326"/>
  <c r="BI322"/>
  <c r="BH322"/>
  <c r="BG322"/>
  <c r="BF322"/>
  <c r="T322"/>
  <c r="R322"/>
  <c r="P322"/>
  <c r="BI318"/>
  <c r="BH318"/>
  <c r="BG318"/>
  <c r="BF318"/>
  <c r="T318"/>
  <c r="R318"/>
  <c r="P318"/>
  <c r="BI315"/>
  <c r="BH315"/>
  <c r="BG315"/>
  <c r="BF315"/>
  <c r="T315"/>
  <c r="R315"/>
  <c r="P315"/>
  <c r="BI311"/>
  <c r="BH311"/>
  <c r="BG311"/>
  <c r="BF311"/>
  <c r="T311"/>
  <c r="R311"/>
  <c r="P311"/>
  <c r="BI307"/>
  <c r="BH307"/>
  <c r="BG307"/>
  <c r="BF307"/>
  <c r="T307"/>
  <c r="R307"/>
  <c r="P307"/>
  <c r="BI303"/>
  <c r="BH303"/>
  <c r="BG303"/>
  <c r="BF303"/>
  <c r="T303"/>
  <c r="R303"/>
  <c r="P303"/>
  <c r="BI299"/>
  <c r="BH299"/>
  <c r="BG299"/>
  <c r="BF299"/>
  <c r="T299"/>
  <c r="R299"/>
  <c r="P299"/>
  <c r="BI295"/>
  <c r="BH295"/>
  <c r="BG295"/>
  <c r="BF295"/>
  <c r="T295"/>
  <c r="R295"/>
  <c r="P295"/>
  <c r="BI293"/>
  <c r="BH293"/>
  <c r="BG293"/>
  <c r="BF293"/>
  <c r="T293"/>
  <c r="R293"/>
  <c r="P293"/>
  <c r="BI290"/>
  <c r="BH290"/>
  <c r="BG290"/>
  <c r="BF290"/>
  <c r="T290"/>
  <c r="R290"/>
  <c r="P290"/>
  <c r="BI287"/>
  <c r="BH287"/>
  <c r="BG287"/>
  <c r="BF287"/>
  <c r="T287"/>
  <c r="R287"/>
  <c r="P287"/>
  <c r="BI283"/>
  <c r="BH283"/>
  <c r="BG283"/>
  <c r="BF283"/>
  <c r="T283"/>
  <c r="R283"/>
  <c r="P283"/>
  <c r="BI279"/>
  <c r="BH279"/>
  <c r="BG279"/>
  <c r="BF279"/>
  <c r="T279"/>
  <c r="R279"/>
  <c r="P279"/>
  <c r="BI275"/>
  <c r="BH275"/>
  <c r="BG275"/>
  <c r="BF275"/>
  <c r="T275"/>
  <c r="R275"/>
  <c r="P275"/>
  <c r="BI271"/>
  <c r="BH271"/>
  <c r="BG271"/>
  <c r="BF271"/>
  <c r="T271"/>
  <c r="R271"/>
  <c r="P271"/>
  <c r="BI267"/>
  <c r="BH267"/>
  <c r="BG267"/>
  <c r="BF267"/>
  <c r="T267"/>
  <c r="R267"/>
  <c r="P267"/>
  <c r="BI263"/>
  <c r="BH263"/>
  <c r="BG263"/>
  <c r="BF263"/>
  <c r="T263"/>
  <c r="R263"/>
  <c r="P263"/>
  <c r="BI260"/>
  <c r="BH260"/>
  <c r="BG260"/>
  <c r="BF260"/>
  <c r="T260"/>
  <c r="R260"/>
  <c r="P260"/>
  <c r="BI257"/>
  <c r="BH257"/>
  <c r="BG257"/>
  <c r="BF257"/>
  <c r="T257"/>
  <c r="R257"/>
  <c r="P257"/>
  <c r="BI254"/>
  <c r="BH254"/>
  <c r="BG254"/>
  <c r="BF254"/>
  <c r="T254"/>
  <c r="T253"/>
  <c r="R254"/>
  <c r="R253"/>
  <c r="P254"/>
  <c r="P253"/>
  <c r="BI249"/>
  <c r="BH249"/>
  <c r="BG249"/>
  <c r="BF249"/>
  <c r="T249"/>
  <c r="R249"/>
  <c r="P249"/>
  <c r="BI245"/>
  <c r="BH245"/>
  <c r="BG245"/>
  <c r="BF245"/>
  <c r="T245"/>
  <c r="R245"/>
  <c r="P245"/>
  <c r="BI241"/>
  <c r="BH241"/>
  <c r="BG241"/>
  <c r="BF241"/>
  <c r="T241"/>
  <c r="R241"/>
  <c r="P241"/>
  <c r="BI237"/>
  <c r="BH237"/>
  <c r="BG237"/>
  <c r="BF237"/>
  <c r="T237"/>
  <c r="R237"/>
  <c r="P237"/>
  <c r="BI234"/>
  <c r="BH234"/>
  <c r="BG234"/>
  <c r="BF234"/>
  <c r="T234"/>
  <c r="R234"/>
  <c r="P234"/>
  <c r="BI231"/>
  <c r="BH231"/>
  <c r="BG231"/>
  <c r="BF231"/>
  <c r="T231"/>
  <c r="R231"/>
  <c r="P231"/>
  <c r="BI228"/>
  <c r="BH228"/>
  <c r="BG228"/>
  <c r="BF228"/>
  <c r="T228"/>
  <c r="R228"/>
  <c r="P228"/>
  <c r="BI225"/>
  <c r="BH225"/>
  <c r="BG225"/>
  <c r="BF225"/>
  <c r="T225"/>
  <c r="R225"/>
  <c r="P225"/>
  <c r="BI222"/>
  <c r="BH222"/>
  <c r="BG222"/>
  <c r="BF222"/>
  <c r="T222"/>
  <c r="R222"/>
  <c r="P222"/>
  <c r="BI219"/>
  <c r="BH219"/>
  <c r="BG219"/>
  <c r="BF219"/>
  <c r="T219"/>
  <c r="R219"/>
  <c r="P219"/>
  <c r="BI216"/>
  <c r="BH216"/>
  <c r="BG216"/>
  <c r="BF216"/>
  <c r="T216"/>
  <c r="R216"/>
  <c r="P216"/>
  <c r="BI212"/>
  <c r="BH212"/>
  <c r="BG212"/>
  <c r="BF212"/>
  <c r="T212"/>
  <c r="T211"/>
  <c r="R212"/>
  <c r="R211"/>
  <c r="P212"/>
  <c r="P211"/>
  <c r="BI207"/>
  <c r="BH207"/>
  <c r="BG207"/>
  <c r="BF207"/>
  <c r="T207"/>
  <c r="R207"/>
  <c r="P207"/>
  <c r="BI204"/>
  <c r="BH204"/>
  <c r="BG204"/>
  <c r="BF204"/>
  <c r="T204"/>
  <c r="R204"/>
  <c r="P204"/>
  <c r="BI200"/>
  <c r="BH200"/>
  <c r="BG200"/>
  <c r="BF200"/>
  <c r="T200"/>
  <c r="R200"/>
  <c r="P200"/>
  <c r="BI197"/>
  <c r="BH197"/>
  <c r="BG197"/>
  <c r="BF197"/>
  <c r="T197"/>
  <c r="R197"/>
  <c r="P197"/>
  <c r="BI193"/>
  <c r="BH193"/>
  <c r="BG193"/>
  <c r="BF193"/>
  <c r="T193"/>
  <c r="R193"/>
  <c r="P193"/>
  <c r="BI189"/>
  <c r="BH189"/>
  <c r="BG189"/>
  <c r="BF189"/>
  <c r="T189"/>
  <c r="R189"/>
  <c r="P189"/>
  <c r="BI186"/>
  <c r="BH186"/>
  <c r="BG186"/>
  <c r="BF186"/>
  <c r="T186"/>
  <c r="R186"/>
  <c r="P186"/>
  <c r="BI183"/>
  <c r="BH183"/>
  <c r="BG183"/>
  <c r="BF183"/>
  <c r="T183"/>
  <c r="R183"/>
  <c r="P183"/>
  <c r="BI179"/>
  <c r="BH179"/>
  <c r="BG179"/>
  <c r="BF179"/>
  <c r="T179"/>
  <c r="R179"/>
  <c r="P179"/>
  <c r="BI175"/>
  <c r="BH175"/>
  <c r="BG175"/>
  <c r="BF175"/>
  <c r="T175"/>
  <c r="R175"/>
  <c r="P175"/>
  <c r="BI170"/>
  <c r="BH170"/>
  <c r="BG170"/>
  <c r="BF170"/>
  <c r="T170"/>
  <c r="R170"/>
  <c r="P170"/>
  <c r="BI167"/>
  <c r="BH167"/>
  <c r="BG167"/>
  <c r="BF167"/>
  <c r="T167"/>
  <c r="R167"/>
  <c r="P167"/>
  <c r="BI163"/>
  <c r="BH163"/>
  <c r="BG163"/>
  <c r="BF163"/>
  <c r="T163"/>
  <c r="R163"/>
  <c r="P163"/>
  <c r="BI160"/>
  <c r="BH160"/>
  <c r="BG160"/>
  <c r="BF160"/>
  <c r="T160"/>
  <c r="R160"/>
  <c r="P160"/>
  <c r="BI157"/>
  <c r="BH157"/>
  <c r="BG157"/>
  <c r="BF157"/>
  <c r="T157"/>
  <c r="R157"/>
  <c r="P157"/>
  <c r="BI153"/>
  <c r="BH153"/>
  <c r="BG153"/>
  <c r="BF153"/>
  <c r="T153"/>
  <c r="R153"/>
  <c r="P153"/>
  <c r="BI149"/>
  <c r="BH149"/>
  <c r="BG149"/>
  <c r="BF149"/>
  <c r="T149"/>
  <c r="R149"/>
  <c r="P149"/>
  <c r="BI145"/>
  <c r="BH145"/>
  <c r="BG145"/>
  <c r="BF145"/>
  <c r="T145"/>
  <c r="R145"/>
  <c r="P145"/>
  <c r="BI141"/>
  <c r="BH141"/>
  <c r="BG141"/>
  <c r="BF141"/>
  <c r="T141"/>
  <c r="R141"/>
  <c r="P141"/>
  <c r="BI138"/>
  <c r="BH138"/>
  <c r="BG138"/>
  <c r="BF138"/>
  <c r="T138"/>
  <c r="R138"/>
  <c r="P138"/>
  <c r="BI135"/>
  <c r="BH135"/>
  <c r="BG135"/>
  <c r="BF135"/>
  <c r="T135"/>
  <c r="R135"/>
  <c r="P135"/>
  <c r="BI132"/>
  <c r="BH132"/>
  <c r="BG132"/>
  <c r="BF132"/>
  <c r="T132"/>
  <c r="R132"/>
  <c r="P132"/>
  <c r="F123"/>
  <c r="E121"/>
  <c r="F89"/>
  <c r="E87"/>
  <c r="J24"/>
  <c r="E24"/>
  <c r="J92"/>
  <c r="J23"/>
  <c r="J21"/>
  <c r="E21"/>
  <c r="J125"/>
  <c r="J20"/>
  <c r="J18"/>
  <c r="E18"/>
  <c r="F92"/>
  <c r="J17"/>
  <c r="J15"/>
  <c r="E15"/>
  <c r="F125"/>
  <c r="J14"/>
  <c r="J12"/>
  <c r="J123"/>
  <c r="E7"/>
  <c r="E119"/>
  <c i="2" r="J37"/>
  <c r="J36"/>
  <c i="1" r="AY95"/>
  <c i="2" r="J35"/>
  <c i="1" r="AX95"/>
  <c i="2" r="BI123"/>
  <c r="BH123"/>
  <c r="BG123"/>
  <c r="BF123"/>
  <c r="T123"/>
  <c r="T122"/>
  <c r="R123"/>
  <c r="R122"/>
  <c r="P123"/>
  <c r="P122"/>
  <c r="BI120"/>
  <c r="BH120"/>
  <c r="BG120"/>
  <c r="BF120"/>
  <c r="T120"/>
  <c r="T119"/>
  <c r="T118"/>
  <c r="R120"/>
  <c r="R119"/>
  <c r="R118"/>
  <c r="P120"/>
  <c r="P119"/>
  <c r="P118"/>
  <c i="1" r="AU95"/>
  <c i="2" r="F112"/>
  <c r="E110"/>
  <c r="F89"/>
  <c r="E87"/>
  <c r="J24"/>
  <c r="E24"/>
  <c r="J115"/>
  <c r="J23"/>
  <c r="J21"/>
  <c r="E21"/>
  <c r="J91"/>
  <c r="J20"/>
  <c r="J18"/>
  <c r="E18"/>
  <c r="F115"/>
  <c r="J17"/>
  <c r="J15"/>
  <c r="E15"/>
  <c r="F114"/>
  <c r="J14"/>
  <c r="J12"/>
  <c r="J112"/>
  <c r="E7"/>
  <c r="E108"/>
  <c i="1" r="L90"/>
  <c r="AM90"/>
  <c r="AM89"/>
  <c r="L89"/>
  <c r="AM87"/>
  <c r="L87"/>
  <c r="L85"/>
  <c r="L84"/>
  <c i="9" r="J173"/>
  <c r="BK170"/>
  <c r="BK160"/>
  <c r="BK154"/>
  <c r="BK147"/>
  <c r="BK144"/>
  <c r="J142"/>
  <c r="J139"/>
  <c r="J134"/>
  <c r="BK131"/>
  <c r="BK128"/>
  <c r="J125"/>
  <c i="7" r="BK363"/>
  <c r="BK359"/>
  <c r="BK356"/>
  <c r="J353"/>
  <c r="BK341"/>
  <c r="J337"/>
  <c r="BK332"/>
  <c r="J329"/>
  <c r="BK325"/>
  <c r="J323"/>
  <c r="BK315"/>
  <c r="J309"/>
  <c r="J307"/>
  <c r="J299"/>
  <c r="BK293"/>
  <c r="BK287"/>
  <c r="BK285"/>
  <c r="J281"/>
  <c r="J279"/>
  <c r="BK276"/>
  <c r="BK274"/>
  <c r="BK270"/>
  <c r="BK268"/>
  <c r="BK260"/>
  <c r="J258"/>
  <c r="J256"/>
  <c r="BK248"/>
  <c r="J244"/>
  <c r="J242"/>
  <c r="BK238"/>
  <c r="J235"/>
  <c r="J232"/>
  <c r="BK230"/>
  <c r="BK228"/>
  <c r="BK206"/>
  <c r="BK199"/>
  <c r="J192"/>
  <c r="J190"/>
  <c r="J188"/>
  <c r="J186"/>
  <c r="J173"/>
  <c r="BK171"/>
  <c r="J168"/>
  <c r="J154"/>
  <c r="J150"/>
  <c r="BK148"/>
  <c r="J140"/>
  <c i="6" r="BK555"/>
  <c r="J555"/>
  <c r="BK551"/>
  <c r="J551"/>
  <c r="BK547"/>
  <c r="J547"/>
  <c r="BK543"/>
  <c r="J543"/>
  <c r="J535"/>
  <c r="BK517"/>
  <c r="BK505"/>
  <c r="BK501"/>
  <c r="J494"/>
  <c r="BK484"/>
  <c r="J481"/>
  <c r="J477"/>
  <c r="J465"/>
  <c r="J453"/>
  <c r="J449"/>
  <c r="J445"/>
  <c r="BK416"/>
  <c r="BK406"/>
  <c r="BK398"/>
  <c r="J386"/>
  <c r="BK377"/>
  <c r="BK361"/>
  <c r="BK357"/>
  <c r="BK350"/>
  <c r="J338"/>
  <c r="J334"/>
  <c r="BK330"/>
  <c r="J327"/>
  <c r="J300"/>
  <c r="J297"/>
  <c r="BK293"/>
  <c r="J285"/>
  <c r="J279"/>
  <c r="BK275"/>
  <c r="J268"/>
  <c r="J264"/>
  <c r="BK261"/>
  <c r="BK257"/>
  <c r="BK247"/>
  <c r="BK233"/>
  <c r="J229"/>
  <c r="BK220"/>
  <c r="J212"/>
  <c r="J204"/>
  <c r="BK200"/>
  <c r="BK196"/>
  <c r="J185"/>
  <c r="BK164"/>
  <c r="BK161"/>
  <c r="BK154"/>
  <c r="BK150"/>
  <c r="J143"/>
  <c r="BK139"/>
  <c i="5" r="BK529"/>
  <c r="J529"/>
  <c r="BK525"/>
  <c r="J525"/>
  <c r="BK522"/>
  <c r="J522"/>
  <c r="J518"/>
  <c r="BK514"/>
  <c r="BK507"/>
  <c r="J493"/>
  <c r="J484"/>
  <c r="J457"/>
  <c r="J453"/>
  <c r="BK448"/>
  <c r="BK440"/>
  <c r="J436"/>
  <c r="BK428"/>
  <c r="BK424"/>
  <c r="J416"/>
  <c r="BK410"/>
  <c r="BK406"/>
  <c r="J403"/>
  <c r="BK400"/>
  <c r="J396"/>
  <c r="J384"/>
  <c r="J376"/>
  <c r="J372"/>
  <c r="BK368"/>
  <c r="J364"/>
  <c r="J356"/>
  <c r="BK352"/>
  <c r="J349"/>
  <c r="BK345"/>
  <c r="BK337"/>
  <c r="BK330"/>
  <c r="J327"/>
  <c r="BK324"/>
  <c r="BK309"/>
  <c r="J301"/>
  <c r="BK297"/>
  <c r="BK291"/>
  <c r="BK286"/>
  <c r="J278"/>
  <c r="BK266"/>
  <c r="J263"/>
  <c r="BK260"/>
  <c r="J257"/>
  <c r="BK254"/>
  <c r="J251"/>
  <c r="J228"/>
  <c r="BK224"/>
  <c r="J204"/>
  <c r="BK200"/>
  <c r="J192"/>
  <c r="BK184"/>
  <c r="J179"/>
  <c r="BK175"/>
  <c r="BK162"/>
  <c r="J155"/>
  <c r="J151"/>
  <c r="BK140"/>
  <c r="J137"/>
  <c r="J134"/>
  <c r="BK131"/>
  <c i="4" r="BK479"/>
  <c r="J475"/>
  <c r="J473"/>
  <c r="BK469"/>
  <c r="BK457"/>
  <c r="J446"/>
  <c r="J441"/>
  <c r="BK407"/>
  <c r="J401"/>
  <c r="BK389"/>
  <c r="J377"/>
  <c r="BK367"/>
  <c r="J355"/>
  <c r="BK347"/>
  <c r="BK333"/>
  <c r="J330"/>
  <c r="BK326"/>
  <c r="BK318"/>
  <c r="BK314"/>
  <c r="BK310"/>
  <c r="J307"/>
  <c r="BK297"/>
  <c r="BK273"/>
  <c r="J235"/>
  <c r="J232"/>
  <c r="BK226"/>
  <c r="J223"/>
  <c r="BK211"/>
  <c r="J203"/>
  <c r="BK188"/>
  <c r="BK184"/>
  <c r="BK180"/>
  <c r="BK176"/>
  <c r="J171"/>
  <c r="J168"/>
  <c r="J164"/>
  <c r="BK160"/>
  <c r="BK156"/>
  <c r="BK149"/>
  <c r="J146"/>
  <c r="BK143"/>
  <c r="J140"/>
  <c r="J137"/>
  <c r="BK131"/>
  <c i="3" r="J457"/>
  <c r="BK453"/>
  <c r="J447"/>
  <c r="J442"/>
  <c r="J439"/>
  <c r="BK435"/>
  <c r="BK432"/>
  <c r="J427"/>
  <c r="BK423"/>
  <c r="J419"/>
  <c r="J415"/>
  <c r="BK403"/>
  <c r="J399"/>
  <c r="J396"/>
  <c r="BK385"/>
  <c r="J381"/>
  <c r="J377"/>
  <c r="BK369"/>
  <c r="BK361"/>
  <c r="J357"/>
  <c r="J347"/>
  <c r="BK340"/>
  <c r="BK336"/>
  <c r="BK329"/>
  <c r="J326"/>
  <c r="J315"/>
  <c r="J311"/>
  <c r="BK307"/>
  <c r="J303"/>
  <c r="J299"/>
  <c r="J290"/>
  <c r="J287"/>
  <c r="J279"/>
  <c r="BK271"/>
  <c r="J267"/>
  <c r="BK263"/>
  <c r="BK254"/>
  <c r="BK237"/>
  <c r="J225"/>
  <c r="BK222"/>
  <c r="J216"/>
  <c r="J212"/>
  <c r="J204"/>
  <c r="BK197"/>
  <c r="BK193"/>
  <c r="J189"/>
  <c r="BK186"/>
  <c r="J179"/>
  <c r="BK175"/>
  <c r="BK157"/>
  <c r="BK138"/>
  <c r="J135"/>
  <c r="BK132"/>
  <c i="2" r="BK123"/>
  <c i="1" r="AS94"/>
  <c i="9" r="BK177"/>
  <c r="BK173"/>
  <c r="J170"/>
  <c r="J166"/>
  <c r="BK163"/>
  <c r="J156"/>
  <c r="J151"/>
  <c r="J147"/>
  <c r="J144"/>
  <c r="BK142"/>
  <c r="BK136"/>
  <c r="BK134"/>
  <c r="J128"/>
  <c r="BK125"/>
  <c i="8" r="BK121"/>
  <c i="7" r="J361"/>
  <c r="BK351"/>
  <c r="BK349"/>
  <c r="J345"/>
  <c r="J343"/>
  <c r="J335"/>
  <c r="BK329"/>
  <c r="BK323"/>
  <c r="BK319"/>
  <c r="J317"/>
  <c r="J315"/>
  <c r="BK313"/>
  <c r="J311"/>
  <c r="BK305"/>
  <c r="BK303"/>
  <c r="J301"/>
  <c r="BK295"/>
  <c r="BK291"/>
  <c r="J289"/>
  <c r="BK283"/>
  <c r="BK281"/>
  <c r="BK279"/>
  <c r="BK272"/>
  <c r="BK266"/>
  <c r="J262"/>
  <c r="J260"/>
  <c r="J252"/>
  <c r="J250"/>
  <c r="BK244"/>
  <c r="BK240"/>
  <c r="J224"/>
  <c r="BK222"/>
  <c r="BK218"/>
  <c r="BK216"/>
  <c r="J212"/>
  <c r="BK210"/>
  <c r="BK208"/>
  <c r="J206"/>
  <c r="BK197"/>
  <c r="BK195"/>
  <c r="BK192"/>
  <c r="BK188"/>
  <c r="BK186"/>
  <c r="BK179"/>
  <c r="J165"/>
  <c r="BK162"/>
  <c r="J159"/>
  <c r="J152"/>
  <c r="BK146"/>
  <c r="BK143"/>
  <c r="J138"/>
  <c i="6" r="BK539"/>
  <c r="BK535"/>
  <c r="J532"/>
  <c r="BK528"/>
  <c r="BK491"/>
  <c r="BK488"/>
  <c r="J473"/>
  <c r="BK469"/>
  <c r="BK465"/>
  <c r="BK461"/>
  <c r="J457"/>
  <c r="BK453"/>
  <c r="BK445"/>
  <c r="J437"/>
  <c r="BK433"/>
  <c r="BK429"/>
  <c r="BK426"/>
  <c r="BK422"/>
  <c r="J416"/>
  <c r="BK409"/>
  <c r="BK402"/>
  <c r="J398"/>
  <c r="BK394"/>
  <c r="J390"/>
  <c r="J380"/>
  <c r="J373"/>
  <c r="J369"/>
  <c r="BK365"/>
  <c r="J350"/>
  <c r="J318"/>
  <c r="J312"/>
  <c r="J309"/>
  <c r="J304"/>
  <c r="J293"/>
  <c r="BK289"/>
  <c r="BK283"/>
  <c r="J257"/>
  <c r="BK251"/>
  <c r="BK236"/>
  <c r="J233"/>
  <c r="J216"/>
  <c r="BK212"/>
  <c r="J196"/>
  <c r="J188"/>
  <c r="J178"/>
  <c r="J174"/>
  <c r="BK171"/>
  <c r="J167"/>
  <c r="J164"/>
  <c r="BK157"/>
  <c r="BK147"/>
  <c r="BK143"/>
  <c r="J139"/>
  <c r="BK136"/>
  <c r="J132"/>
  <c i="5" r="J514"/>
  <c r="J489"/>
  <c r="J481"/>
  <c r="BK477"/>
  <c r="J468"/>
  <c r="J462"/>
  <c r="J440"/>
  <c r="J428"/>
  <c r="BK403"/>
  <c r="J388"/>
  <c r="J345"/>
  <c r="BK341"/>
  <c r="J337"/>
  <c r="BK333"/>
  <c r="J330"/>
  <c r="BK327"/>
  <c r="J321"/>
  <c r="BK313"/>
  <c r="BK301"/>
  <c r="J297"/>
  <c r="BK294"/>
  <c r="J282"/>
  <c r="BK278"/>
  <c r="BK270"/>
  <c r="BK248"/>
  <c r="BK245"/>
  <c r="J233"/>
  <c r="BK228"/>
  <c r="J224"/>
  <c r="J221"/>
  <c r="BK218"/>
  <c r="J214"/>
  <c r="BK211"/>
  <c r="J207"/>
  <c r="BK196"/>
  <c r="J159"/>
  <c r="BK147"/>
  <c r="BK143"/>
  <c i="4" r="J490"/>
  <c r="J483"/>
  <c r="BK475"/>
  <c r="BK473"/>
  <c r="BK464"/>
  <c r="J457"/>
  <c r="J449"/>
  <c r="BK446"/>
  <c r="J432"/>
  <c r="J419"/>
  <c r="BK401"/>
  <c r="J383"/>
  <c r="BK377"/>
  <c r="J359"/>
  <c r="BK355"/>
  <c r="BK351"/>
  <c r="J347"/>
  <c r="BK343"/>
  <c r="BK340"/>
  <c r="BK322"/>
  <c r="BK304"/>
  <c r="BK300"/>
  <c r="J270"/>
  <c r="J267"/>
  <c r="J258"/>
  <c r="J254"/>
  <c r="BK238"/>
  <c r="BK235"/>
  <c r="BK232"/>
  <c r="BK229"/>
  <c r="J226"/>
  <c r="BK215"/>
  <c r="J211"/>
  <c r="J207"/>
  <c r="J195"/>
  <c r="J152"/>
  <c r="J149"/>
  <c r="J143"/>
  <c r="J134"/>
  <c r="J131"/>
  <c i="3" r="J472"/>
  <c r="J468"/>
  <c r="J465"/>
  <c r="BK461"/>
  <c r="J451"/>
  <c r="BK442"/>
  <c r="BK427"/>
  <c r="BK419"/>
  <c r="BK411"/>
  <c r="J407"/>
  <c r="J403"/>
  <c r="J392"/>
  <c r="BK388"/>
  <c r="BK377"/>
  <c r="BK373"/>
  <c r="BK365"/>
  <c r="J353"/>
  <c r="J350"/>
  <c r="J343"/>
  <c r="J332"/>
  <c r="J318"/>
  <c r="BK311"/>
  <c r="J307"/>
  <c r="BK299"/>
  <c r="J293"/>
  <c r="BK275"/>
  <c r="J257"/>
  <c r="J254"/>
  <c r="BK249"/>
  <c r="J245"/>
  <c r="J241"/>
  <c r="BK231"/>
  <c r="J222"/>
  <c r="BK219"/>
  <c r="BK216"/>
  <c r="J207"/>
  <c r="J193"/>
  <c r="J186"/>
  <c r="BK183"/>
  <c r="BK179"/>
  <c r="BK160"/>
  <c r="J157"/>
  <c r="J149"/>
  <c r="BK141"/>
  <c i="2" r="J123"/>
  <c r="BK120"/>
  <c i="9" r="J177"/>
  <c r="BK166"/>
  <c r="J163"/>
  <c r="J160"/>
  <c r="BK156"/>
  <c r="J154"/>
  <c r="BK151"/>
  <c r="BK139"/>
  <c r="J136"/>
  <c r="J131"/>
  <c i="8" r="J121"/>
  <c i="7" r="BK361"/>
  <c r="J356"/>
  <c r="BK353"/>
  <c r="BK343"/>
  <c r="J341"/>
  <c r="BK339"/>
  <c r="BK335"/>
  <c r="J332"/>
  <c r="J327"/>
  <c r="J325"/>
  <c r="J321"/>
  <c r="J319"/>
  <c r="BK317"/>
  <c r="BK311"/>
  <c r="BK309"/>
  <c r="BK307"/>
  <c r="J305"/>
  <c r="J303"/>
  <c r="BK301"/>
  <c r="J297"/>
  <c r="J295"/>
  <c r="J287"/>
  <c r="J285"/>
  <c r="J276"/>
  <c r="J274"/>
  <c r="J272"/>
  <c r="J270"/>
  <c r="BK264"/>
  <c r="BK262"/>
  <c r="J254"/>
  <c r="J248"/>
  <c r="J246"/>
  <c r="J238"/>
  <c r="BK235"/>
  <c r="J230"/>
  <c r="J228"/>
  <c r="BK224"/>
  <c r="J220"/>
  <c r="J216"/>
  <c r="BK214"/>
  <c r="J208"/>
  <c r="BK204"/>
  <c r="J201"/>
  <c r="BK182"/>
  <c r="J179"/>
  <c r="BK176"/>
  <c r="BK173"/>
  <c r="J171"/>
  <c r="BK168"/>
  <c r="BK159"/>
  <c r="J156"/>
  <c r="BK154"/>
  <c r="J148"/>
  <c r="BK136"/>
  <c i="6" r="J539"/>
  <c r="J525"/>
  <c r="BK521"/>
  <c r="BK514"/>
  <c r="BK511"/>
  <c r="J507"/>
  <c r="J505"/>
  <c r="J488"/>
  <c r="J469"/>
  <c r="J461"/>
  <c r="J441"/>
  <c r="BK437"/>
  <c r="J433"/>
  <c r="J429"/>
  <c r="J426"/>
  <c r="J422"/>
  <c r="BK419"/>
  <c r="J413"/>
  <c r="J394"/>
  <c r="BK383"/>
  <c r="J377"/>
  <c r="J365"/>
  <c r="J361"/>
  <c r="BK353"/>
  <c r="J347"/>
  <c r="BK342"/>
  <c r="BK334"/>
  <c r="J330"/>
  <c r="BK324"/>
  <c r="BK321"/>
  <c r="BK315"/>
  <c r="J315"/>
  <c r="BK309"/>
  <c r="BK297"/>
  <c r="J289"/>
  <c r="BK279"/>
  <c r="J275"/>
  <c r="BK271"/>
  <c r="BK264"/>
  <c r="BK254"/>
  <c r="J247"/>
  <c r="J243"/>
  <c r="BK239"/>
  <c r="J226"/>
  <c r="BK223"/>
  <c r="J220"/>
  <c r="J208"/>
  <c r="BK192"/>
  <c r="BK188"/>
  <c r="BK181"/>
  <c r="BK174"/>
  <c r="BK167"/>
  <c r="J161"/>
  <c r="J157"/>
  <c r="J154"/>
  <c r="J150"/>
  <c r="J147"/>
  <c r="J136"/>
  <c r="BK132"/>
  <c i="5" r="BK518"/>
  <c r="J510"/>
  <c r="J507"/>
  <c r="J503"/>
  <c r="BK499"/>
  <c r="BK495"/>
  <c r="BK493"/>
  <c r="J477"/>
  <c r="J474"/>
  <c r="BK453"/>
  <c r="J448"/>
  <c r="J444"/>
  <c r="BK436"/>
  <c r="BK432"/>
  <c r="J420"/>
  <c r="J413"/>
  <c r="J406"/>
  <c r="J392"/>
  <c r="BK380"/>
  <c r="BK372"/>
  <c r="J368"/>
  <c r="J360"/>
  <c r="BK356"/>
  <c r="J333"/>
  <c r="J324"/>
  <c r="BK317"/>
  <c r="J309"/>
  <c r="J305"/>
  <c r="J291"/>
  <c r="BK274"/>
  <c r="J270"/>
  <c r="J260"/>
  <c r="J254"/>
  <c r="BK251"/>
  <c r="J248"/>
  <c r="BK241"/>
  <c r="BK237"/>
  <c r="BK233"/>
  <c r="BK192"/>
  <c r="BK188"/>
  <c r="BK171"/>
  <c r="BK166"/>
  <c r="J162"/>
  <c r="BK151"/>
  <c r="J143"/>
  <c r="BK134"/>
  <c r="J131"/>
  <c i="4" r="BK487"/>
  <c r="J469"/>
  <c r="J464"/>
  <c r="J461"/>
  <c r="BK454"/>
  <c r="J437"/>
  <c r="J428"/>
  <c r="J423"/>
  <c r="BK419"/>
  <c r="BK413"/>
  <c r="J395"/>
  <c r="J389"/>
  <c r="BK383"/>
  <c r="BK370"/>
  <c r="J363"/>
  <c r="BK359"/>
  <c r="J351"/>
  <c r="J343"/>
  <c r="J336"/>
  <c r="J333"/>
  <c r="J326"/>
  <c r="J322"/>
  <c r="J318"/>
  <c r="J310"/>
  <c r="J273"/>
  <c r="J262"/>
  <c r="BK254"/>
  <c r="BK248"/>
  <c r="J244"/>
  <c r="BK241"/>
  <c r="J219"/>
  <c r="J215"/>
  <c r="BK207"/>
  <c r="J191"/>
  <c r="J180"/>
  <c r="J176"/>
  <c r="BK164"/>
  <c r="J160"/>
  <c r="BK146"/>
  <c i="3" r="BK381"/>
  <c r="J361"/>
  <c r="BK353"/>
  <c r="BK347"/>
  <c r="BK343"/>
  <c r="BK332"/>
  <c r="BK322"/>
  <c r="BK318"/>
  <c r="BK303"/>
  <c r="BK295"/>
  <c r="BK293"/>
  <c r="BK290"/>
  <c r="BK283"/>
  <c r="BK267"/>
  <c r="BK260"/>
  <c r="BK234"/>
  <c r="J231"/>
  <c r="BK228"/>
  <c r="BK207"/>
  <c r="J200"/>
  <c r="J197"/>
  <c r="J183"/>
  <c r="J175"/>
  <c r="BK170"/>
  <c r="BK167"/>
  <c r="BK163"/>
  <c r="BK153"/>
  <c r="BK149"/>
  <c r="J145"/>
  <c r="J141"/>
  <c r="J138"/>
  <c i="7" r="BK365"/>
  <c r="J365"/>
  <c r="J363"/>
  <c r="J359"/>
  <c r="J351"/>
  <c r="J349"/>
  <c r="BK345"/>
  <c r="J339"/>
  <c r="BK337"/>
  <c r="BK327"/>
  <c r="BK321"/>
  <c r="J313"/>
  <c r="BK299"/>
  <c r="BK297"/>
  <c r="J293"/>
  <c r="J291"/>
  <c r="BK289"/>
  <c r="J283"/>
  <c r="J268"/>
  <c r="J266"/>
  <c r="J264"/>
  <c r="BK258"/>
  <c r="BK256"/>
  <c r="BK254"/>
  <c r="BK252"/>
  <c r="BK250"/>
  <c r="BK246"/>
  <c r="BK242"/>
  <c r="J240"/>
  <c r="BK232"/>
  <c r="J222"/>
  <c r="BK220"/>
  <c r="J218"/>
  <c r="J214"/>
  <c r="BK212"/>
  <c r="J210"/>
  <c r="J204"/>
  <c r="BK201"/>
  <c r="J199"/>
  <c r="J197"/>
  <c r="J195"/>
  <c r="BK190"/>
  <c r="J182"/>
  <c r="J176"/>
  <c r="BK165"/>
  <c r="J162"/>
  <c r="BK156"/>
  <c r="BK152"/>
  <c r="BK150"/>
  <c r="J146"/>
  <c r="J143"/>
  <c r="BK140"/>
  <c r="BK138"/>
  <c r="J136"/>
  <c i="6" r="BK532"/>
  <c r="J528"/>
  <c r="BK525"/>
  <c r="J521"/>
  <c r="J517"/>
  <c r="J514"/>
  <c r="J511"/>
  <c r="BK507"/>
  <c r="J501"/>
  <c r="BK494"/>
  <c r="J491"/>
  <c r="J484"/>
  <c r="BK481"/>
  <c r="BK477"/>
  <c r="BK473"/>
  <c r="BK457"/>
  <c r="BK449"/>
  <c r="BK441"/>
  <c r="J419"/>
  <c r="BK413"/>
  <c r="J409"/>
  <c r="J406"/>
  <c r="J402"/>
  <c r="BK390"/>
  <c r="BK386"/>
  <c r="J383"/>
  <c r="BK380"/>
  <c r="BK373"/>
  <c r="BK369"/>
  <c r="J357"/>
  <c r="J353"/>
  <c r="BK347"/>
  <c r="J342"/>
  <c r="BK338"/>
  <c r="BK327"/>
  <c r="J324"/>
  <c r="J321"/>
  <c r="BK318"/>
  <c r="BK312"/>
  <c r="BK304"/>
  <c r="BK300"/>
  <c r="BK285"/>
  <c r="J283"/>
  <c r="J271"/>
  <c r="BK268"/>
  <c r="J261"/>
  <c r="J254"/>
  <c r="J251"/>
  <c r="BK243"/>
  <c r="J239"/>
  <c r="J236"/>
  <c r="BK229"/>
  <c r="BK226"/>
  <c r="J223"/>
  <c r="BK216"/>
  <c r="BK208"/>
  <c r="BK204"/>
  <c r="J200"/>
  <c r="J192"/>
  <c r="BK185"/>
  <c r="J181"/>
  <c r="BK178"/>
  <c r="J171"/>
  <c i="5" r="BK510"/>
  <c r="BK503"/>
  <c r="J499"/>
  <c r="J495"/>
  <c r="BK489"/>
  <c r="BK484"/>
  <c r="BK481"/>
  <c r="BK474"/>
  <c r="BK468"/>
  <c r="BK462"/>
  <c r="BK457"/>
  <c r="BK444"/>
  <c r="J432"/>
  <c r="J424"/>
  <c r="BK420"/>
  <c r="BK416"/>
  <c r="BK413"/>
  <c r="J410"/>
  <c r="J400"/>
  <c r="BK396"/>
  <c r="BK392"/>
  <c r="BK388"/>
  <c r="BK384"/>
  <c r="J380"/>
  <c r="BK376"/>
  <c r="BK364"/>
  <c r="BK360"/>
  <c r="J352"/>
  <c r="BK349"/>
  <c r="J341"/>
  <c r="BK321"/>
  <c r="J317"/>
  <c r="J313"/>
  <c r="BK305"/>
  <c r="J294"/>
  <c r="J286"/>
  <c r="BK282"/>
  <c r="J274"/>
  <c r="J266"/>
  <c r="BK263"/>
  <c r="BK257"/>
  <c r="J245"/>
  <c r="J241"/>
  <c r="J237"/>
  <c r="BK221"/>
  <c r="J218"/>
  <c r="BK214"/>
  <c r="J211"/>
  <c r="BK207"/>
  <c r="BK204"/>
  <c r="J200"/>
  <c r="J196"/>
  <c r="J188"/>
  <c r="J184"/>
  <c r="BK179"/>
  <c r="J175"/>
  <c r="J171"/>
  <c r="J166"/>
  <c r="BK159"/>
  <c r="BK155"/>
  <c r="J147"/>
  <c r="J140"/>
  <c r="BK137"/>
  <c i="4" r="BK502"/>
  <c r="J502"/>
  <c r="BK498"/>
  <c r="J498"/>
  <c r="BK494"/>
  <c r="J494"/>
  <c r="BK490"/>
  <c r="J487"/>
  <c r="BK483"/>
  <c r="J479"/>
  <c r="BK461"/>
  <c r="J454"/>
  <c r="BK449"/>
  <c r="BK441"/>
  <c r="BK437"/>
  <c r="BK432"/>
  <c r="BK428"/>
  <c r="BK423"/>
  <c r="J413"/>
  <c r="J407"/>
  <c r="BK395"/>
  <c r="J370"/>
  <c r="J367"/>
  <c r="BK363"/>
  <c r="J340"/>
  <c r="BK336"/>
  <c r="BK330"/>
  <c r="J314"/>
  <c r="BK307"/>
  <c r="J304"/>
  <c r="J300"/>
  <c r="J297"/>
  <c r="BK293"/>
  <c r="J293"/>
  <c r="BK289"/>
  <c r="J289"/>
  <c r="BK285"/>
  <c r="J285"/>
  <c r="BK281"/>
  <c r="J281"/>
  <c r="BK277"/>
  <c r="J277"/>
  <c r="BK270"/>
  <c r="BK267"/>
  <c r="BK262"/>
  <c r="BK258"/>
  <c r="J248"/>
  <c r="BK244"/>
  <c r="J241"/>
  <c r="J238"/>
  <c r="J229"/>
  <c r="BK223"/>
  <c r="BK219"/>
  <c r="BK203"/>
  <c r="BK195"/>
  <c r="BK191"/>
  <c r="J188"/>
  <c r="J184"/>
  <c r="BK171"/>
  <c r="BK168"/>
  <c r="J156"/>
  <c r="BK152"/>
  <c r="BK140"/>
  <c r="BK137"/>
  <c r="BK134"/>
  <c i="3" r="BK472"/>
  <c r="BK468"/>
  <c r="BK465"/>
  <c r="J461"/>
  <c r="BK457"/>
  <c r="J453"/>
  <c r="BK451"/>
  <c r="BK447"/>
  <c r="BK439"/>
  <c r="J435"/>
  <c r="J432"/>
  <c r="J423"/>
  <c r="BK415"/>
  <c r="J411"/>
  <c r="BK407"/>
  <c r="BK399"/>
  <c r="BK396"/>
  <c r="BK392"/>
  <c r="J388"/>
  <c r="J385"/>
  <c r="J373"/>
  <c r="J369"/>
  <c r="J365"/>
  <c r="BK357"/>
  <c r="BK350"/>
  <c r="J340"/>
  <c r="J336"/>
  <c r="J329"/>
  <c r="BK326"/>
  <c r="J322"/>
  <c r="BK315"/>
  <c r="J295"/>
  <c r="BK287"/>
  <c r="J283"/>
  <c r="BK279"/>
  <c r="J275"/>
  <c r="J271"/>
  <c r="J263"/>
  <c r="J260"/>
  <c r="BK257"/>
  <c r="J249"/>
  <c r="BK245"/>
  <c r="BK241"/>
  <c r="J237"/>
  <c r="J234"/>
  <c r="J228"/>
  <c r="BK225"/>
  <c r="J219"/>
  <c r="BK212"/>
  <c r="BK204"/>
  <c r="BK200"/>
  <c r="BK189"/>
  <c r="J170"/>
  <c r="J167"/>
  <c r="J163"/>
  <c r="J160"/>
  <c r="J153"/>
  <c r="BK145"/>
  <c r="BK135"/>
  <c r="J132"/>
  <c i="2" r="J120"/>
  <c i="8" r="F37"/>
  <c i="1" r="BD101"/>
  <c i="8" r="F36"/>
  <c i="1" r="BC101"/>
  <c i="8" r="J34"/>
  <c i="1" r="AW101"/>
  <c i="8" r="F35"/>
  <c i="1" r="BB101"/>
  <c i="3" l="1" r="P131"/>
  <c r="BK174"/>
  <c r="J174"/>
  <c r="J99"/>
  <c r="R174"/>
  <c r="P196"/>
  <c r="BK256"/>
  <c r="J256"/>
  <c r="J105"/>
  <c r="R256"/>
  <c r="P431"/>
  <c r="BK450"/>
  <c r="J450"/>
  <c r="J107"/>
  <c r="BK456"/>
  <c r="J456"/>
  <c r="J109"/>
  <c r="T456"/>
  <c r="T455"/>
  <c i="4" r="BK130"/>
  <c r="BK175"/>
  <c r="J175"/>
  <c r="J99"/>
  <c r="BK202"/>
  <c r="J202"/>
  <c r="J101"/>
  <c r="P202"/>
  <c r="P222"/>
  <c r="R247"/>
  <c r="P266"/>
  <c r="R453"/>
  <c r="P472"/>
  <c r="BK478"/>
  <c r="J478"/>
  <c r="J108"/>
  <c i="5" r="T130"/>
  <c r="T170"/>
  <c r="T183"/>
  <c r="P232"/>
  <c r="T244"/>
  <c i="6" r="R131"/>
  <c r="P191"/>
  <c r="R242"/>
  <c r="BK308"/>
  <c r="J308"/>
  <c r="J102"/>
  <c r="BK333"/>
  <c r="J333"/>
  <c r="J103"/>
  <c r="BK346"/>
  <c r="J346"/>
  <c r="J104"/>
  <c r="T480"/>
  <c r="P504"/>
  <c r="P510"/>
  <c r="R542"/>
  <c i="7" r="BK135"/>
  <c r="J135"/>
  <c r="J98"/>
  <c r="BK158"/>
  <c r="J158"/>
  <c r="J101"/>
  <c i="4" r="P130"/>
  <c r="P175"/>
  <c r="R202"/>
  <c r="R222"/>
  <c r="P247"/>
  <c r="R266"/>
  <c r="P453"/>
  <c r="T472"/>
  <c r="T478"/>
  <c r="T477"/>
  <c i="5" r="R130"/>
  <c r="P170"/>
  <c r="P183"/>
  <c r="R232"/>
  <c r="R244"/>
  <c r="P290"/>
  <c r="BK473"/>
  <c r="J473"/>
  <c r="J105"/>
  <c r="R473"/>
  <c r="P492"/>
  <c r="R492"/>
  <c r="R498"/>
  <c r="R497"/>
  <c i="6" r="P131"/>
  <c r="BK191"/>
  <c r="J191"/>
  <c r="J99"/>
  <c r="BK242"/>
  <c r="J242"/>
  <c r="J100"/>
  <c r="BK299"/>
  <c r="J299"/>
  <c r="J101"/>
  <c r="P299"/>
  <c r="T308"/>
  <c r="T333"/>
  <c r="T346"/>
  <c r="R480"/>
  <c r="R504"/>
  <c r="T510"/>
  <c r="P542"/>
  <c i="7" r="P135"/>
  <c r="P145"/>
  <c r="P158"/>
  <c r="BK175"/>
  <c r="J175"/>
  <c r="J102"/>
  <c r="R175"/>
  <c r="R185"/>
  <c r="R184"/>
  <c r="P227"/>
  <c r="BK278"/>
  <c r="J278"/>
  <c r="J107"/>
  <c r="R278"/>
  <c r="T334"/>
  <c r="P348"/>
  <c r="T358"/>
  <c i="9" r="P124"/>
  <c r="BK150"/>
  <c r="J150"/>
  <c r="J99"/>
  <c r="R150"/>
  <c r="P159"/>
  <c r="BK169"/>
  <c r="J169"/>
  <c r="J101"/>
  <c r="R169"/>
  <c i="3" r="BK131"/>
  <c r="J131"/>
  <c r="J98"/>
  <c r="R131"/>
  <c r="P174"/>
  <c r="BK196"/>
  <c r="J196"/>
  <c r="J100"/>
  <c r="R196"/>
  <c r="P215"/>
  <c r="T215"/>
  <c r="P240"/>
  <c r="T240"/>
  <c r="T256"/>
  <c r="T431"/>
  <c r="R450"/>
  <c r="R456"/>
  <c r="R455"/>
  <c i="4" r="R130"/>
  <c r="T175"/>
  <c r="T202"/>
  <c r="T222"/>
  <c r="T247"/>
  <c r="T266"/>
  <c r="T453"/>
  <c r="R472"/>
  <c r="P478"/>
  <c r="P477"/>
  <c i="5" r="P130"/>
  <c r="R170"/>
  <c r="R183"/>
  <c r="BK244"/>
  <c r="J244"/>
  <c r="J102"/>
  <c r="P244"/>
  <c r="BK269"/>
  <c r="J269"/>
  <c r="J103"/>
  <c r="P269"/>
  <c r="R269"/>
  <c r="T269"/>
  <c r="T290"/>
  <c r="T473"/>
  <c r="BK498"/>
  <c r="J498"/>
  <c r="J108"/>
  <c r="T498"/>
  <c r="T497"/>
  <c i="6" r="BK131"/>
  <c r="J131"/>
  <c r="J98"/>
  <c r="T191"/>
  <c r="P242"/>
  <c r="T299"/>
  <c r="P308"/>
  <c r="P333"/>
  <c r="R346"/>
  <c r="P480"/>
  <c r="T504"/>
  <c r="R510"/>
  <c r="R509"/>
  <c r="T542"/>
  <c i="7" r="R135"/>
  <c r="BK145"/>
  <c r="J145"/>
  <c r="J100"/>
  <c r="R145"/>
  <c r="R158"/>
  <c r="P175"/>
  <c r="T175"/>
  <c r="P185"/>
  <c r="P184"/>
  <c r="BK227"/>
  <c r="J227"/>
  <c r="J106"/>
  <c r="R227"/>
  <c r="R226"/>
  <c r="T278"/>
  <c r="BK334"/>
  <c r="J334"/>
  <c r="J109"/>
  <c r="R334"/>
  <c r="R348"/>
  <c r="P358"/>
  <c i="9" r="T124"/>
  <c r="BK159"/>
  <c r="J159"/>
  <c r="J100"/>
  <c r="R159"/>
  <c r="T169"/>
  <c i="3" r="T131"/>
  <c r="T174"/>
  <c r="T196"/>
  <c r="BK215"/>
  <c r="J215"/>
  <c r="J102"/>
  <c r="R215"/>
  <c r="BK240"/>
  <c r="J240"/>
  <c r="J103"/>
  <c r="R240"/>
  <c r="P256"/>
  <c r="BK431"/>
  <c r="J431"/>
  <c r="J106"/>
  <c r="R431"/>
  <c r="P450"/>
  <c r="T450"/>
  <c r="P456"/>
  <c r="P455"/>
  <c i="4" r="T130"/>
  <c r="T129"/>
  <c r="T128"/>
  <c r="R175"/>
  <c r="BK222"/>
  <c r="J222"/>
  <c r="J102"/>
  <c r="BK247"/>
  <c r="J247"/>
  <c r="J103"/>
  <c r="BK266"/>
  <c r="J266"/>
  <c r="J104"/>
  <c r="BK453"/>
  <c r="J453"/>
  <c r="J105"/>
  <c r="BK472"/>
  <c r="J472"/>
  <c r="J106"/>
  <c r="R478"/>
  <c r="R477"/>
  <c i="5" r="BK130"/>
  <c r="J130"/>
  <c r="J98"/>
  <c r="BK170"/>
  <c r="J170"/>
  <c r="J99"/>
  <c r="BK183"/>
  <c r="J183"/>
  <c r="J100"/>
  <c r="BK232"/>
  <c r="J232"/>
  <c r="J101"/>
  <c r="T232"/>
  <c r="BK290"/>
  <c r="J290"/>
  <c r="J104"/>
  <c r="R290"/>
  <c r="P473"/>
  <c r="BK492"/>
  <c r="J492"/>
  <c r="J106"/>
  <c r="T492"/>
  <c r="P498"/>
  <c r="P497"/>
  <c i="6" r="T131"/>
  <c r="R191"/>
  <c r="T242"/>
  <c r="R299"/>
  <c r="R308"/>
  <c r="R333"/>
  <c r="P346"/>
  <c r="BK480"/>
  <c r="J480"/>
  <c r="J105"/>
  <c r="BK504"/>
  <c r="J504"/>
  <c r="J106"/>
  <c r="BK510"/>
  <c r="J510"/>
  <c r="J108"/>
  <c r="BK542"/>
  <c r="J542"/>
  <c r="J109"/>
  <c i="7" r="T135"/>
  <c r="T145"/>
  <c r="T158"/>
  <c r="BK185"/>
  <c r="J185"/>
  <c r="J104"/>
  <c r="T185"/>
  <c r="T184"/>
  <c r="T227"/>
  <c r="T226"/>
  <c r="P278"/>
  <c r="P334"/>
  <c r="BK348"/>
  <c r="J348"/>
  <c r="J111"/>
  <c r="T348"/>
  <c r="T347"/>
  <c r="BK358"/>
  <c r="J358"/>
  <c r="J113"/>
  <c r="R358"/>
  <c i="9" r="BK124"/>
  <c r="J124"/>
  <c r="J98"/>
  <c r="R124"/>
  <c r="R123"/>
  <c r="R122"/>
  <c r="P150"/>
  <c r="T150"/>
  <c r="T159"/>
  <c r="P169"/>
  <c i="2" r="F91"/>
  <c r="J92"/>
  <c r="J114"/>
  <c i="3" r="E85"/>
  <c r="F91"/>
  <c r="F126"/>
  <c r="BE135"/>
  <c r="BE138"/>
  <c r="BE145"/>
  <c r="BE153"/>
  <c r="BE179"/>
  <c r="BE183"/>
  <c r="BE186"/>
  <c r="BE189"/>
  <c r="BE212"/>
  <c r="BE216"/>
  <c r="BE237"/>
  <c r="BE241"/>
  <c r="BE249"/>
  <c r="BE263"/>
  <c r="BE283"/>
  <c r="BE293"/>
  <c r="BE295"/>
  <c r="BE299"/>
  <c r="BE315"/>
  <c r="BE322"/>
  <c r="BE329"/>
  <c r="BE340"/>
  <c r="BE343"/>
  <c r="BE357"/>
  <c r="BE373"/>
  <c r="BE392"/>
  <c r="BE396"/>
  <c r="BE403"/>
  <c r="BE435"/>
  <c r="BE453"/>
  <c r="BE461"/>
  <c r="BE465"/>
  <c r="BE468"/>
  <c r="BE472"/>
  <c r="BK211"/>
  <c r="J211"/>
  <c r="J101"/>
  <c i="4" r="J91"/>
  <c r="E118"/>
  <c r="J122"/>
  <c r="BE131"/>
  <c r="BE134"/>
  <c r="BE143"/>
  <c r="BE149"/>
  <c r="BE168"/>
  <c r="BE191"/>
  <c r="BE195"/>
  <c r="BE223"/>
  <c r="BE232"/>
  <c r="BE241"/>
  <c r="BE273"/>
  <c r="BE277"/>
  <c r="BE281"/>
  <c r="BE285"/>
  <c r="BE289"/>
  <c r="BE300"/>
  <c r="BE314"/>
  <c r="BE322"/>
  <c r="BE340"/>
  <c r="BE359"/>
  <c r="BE383"/>
  <c r="BE395"/>
  <c r="BE446"/>
  <c r="BE479"/>
  <c r="BE487"/>
  <c r="BE498"/>
  <c r="BE502"/>
  <c i="5" r="J91"/>
  <c r="E118"/>
  <c r="J122"/>
  <c r="J125"/>
  <c r="BE134"/>
  <c r="BE155"/>
  <c r="BE166"/>
  <c r="BE188"/>
  <c r="BE214"/>
  <c r="BE221"/>
  <c r="BE260"/>
  <c r="BE278"/>
  <c r="BE291"/>
  <c r="BE294"/>
  <c r="BE297"/>
  <c r="BE301"/>
  <c r="BE305"/>
  <c r="BE330"/>
  <c r="BE333"/>
  <c r="BE341"/>
  <c r="BE349"/>
  <c r="BE352"/>
  <c r="BE403"/>
  <c r="BE406"/>
  <c r="BE424"/>
  <c r="BE432"/>
  <c r="BE477"/>
  <c r="BE499"/>
  <c r="BE507"/>
  <c i="6" r="BE174"/>
  <c r="BE188"/>
  <c r="BE223"/>
  <c r="BE239"/>
  <c r="BE243"/>
  <c r="BE257"/>
  <c r="BE271"/>
  <c r="BE279"/>
  <c r="BE283"/>
  <c r="BE293"/>
  <c r="BE309"/>
  <c r="BE324"/>
  <c r="BE334"/>
  <c r="BE361"/>
  <c r="BE394"/>
  <c r="BE461"/>
  <c r="BE469"/>
  <c r="BE484"/>
  <c r="BE491"/>
  <c r="BE511"/>
  <c i="7" r="J89"/>
  <c r="J92"/>
  <c r="J129"/>
  <c r="BE162"/>
  <c r="BE168"/>
  <c r="BE171"/>
  <c r="BE179"/>
  <c r="BE186"/>
  <c r="BE188"/>
  <c r="BE214"/>
  <c r="BE224"/>
  <c r="BE228"/>
  <c r="BE252"/>
  <c r="BE254"/>
  <c r="BE260"/>
  <c r="BE283"/>
  <c r="BE285"/>
  <c r="BE305"/>
  <c r="BE315"/>
  <c r="BE317"/>
  <c r="BE325"/>
  <c r="BE341"/>
  <c r="BE353"/>
  <c r="BE356"/>
  <c r="BE361"/>
  <c r="BE363"/>
  <c r="BE365"/>
  <c i="2" r="E85"/>
  <c r="J89"/>
  <c r="F92"/>
  <c r="BK122"/>
  <c r="J122"/>
  <c r="J98"/>
  <c i="3" r="J89"/>
  <c r="J91"/>
  <c r="BE132"/>
  <c r="BE157"/>
  <c r="BE160"/>
  <c r="BE175"/>
  <c r="BE193"/>
  <c r="BE197"/>
  <c r="BE200"/>
  <c r="BE207"/>
  <c r="BE219"/>
  <c r="BE225"/>
  <c r="BE260"/>
  <c r="BE271"/>
  <c r="BE279"/>
  <c r="BE307"/>
  <c r="BE311"/>
  <c r="BE336"/>
  <c i="4" r="BE146"/>
  <c r="BE188"/>
  <c r="BE211"/>
  <c r="BE219"/>
  <c r="BE226"/>
  <c r="BE229"/>
  <c r="BE244"/>
  <c r="BE270"/>
  <c r="BE293"/>
  <c r="BE297"/>
  <c r="BE330"/>
  <c r="BE336"/>
  <c r="BE347"/>
  <c r="BE407"/>
  <c r="BE423"/>
  <c r="BE428"/>
  <c r="BE449"/>
  <c r="BE454"/>
  <c r="BE464"/>
  <c i="5" r="F91"/>
  <c r="BE137"/>
  <c r="BE140"/>
  <c r="BE143"/>
  <c r="BE151"/>
  <c r="BE184"/>
  <c r="BE207"/>
  <c r="BE218"/>
  <c r="BE224"/>
  <c r="BE228"/>
  <c r="BE254"/>
  <c r="BE263"/>
  <c r="BE282"/>
  <c r="BE309"/>
  <c r="BE324"/>
  <c r="BE327"/>
  <c r="BE337"/>
  <c r="BE345"/>
  <c r="BE364"/>
  <c r="BE380"/>
  <c r="BE400"/>
  <c r="BE440"/>
  <c r="BE444"/>
  <c r="BE457"/>
  <c r="BE462"/>
  <c r="BE484"/>
  <c r="BE495"/>
  <c r="BE510"/>
  <c i="6" r="J91"/>
  <c r="F125"/>
  <c r="BE164"/>
  <c r="BE167"/>
  <c r="BE171"/>
  <c r="BE178"/>
  <c r="BE185"/>
  <c r="BE233"/>
  <c r="BE236"/>
  <c r="BE247"/>
  <c r="BE285"/>
  <c r="BE300"/>
  <c r="BE304"/>
  <c r="BE312"/>
  <c r="BE315"/>
  <c r="BE327"/>
  <c r="BE330"/>
  <c r="BE347"/>
  <c r="BE350"/>
  <c r="BE369"/>
  <c r="BE386"/>
  <c r="BE390"/>
  <c r="BE398"/>
  <c r="BE406"/>
  <c r="BE413"/>
  <c r="BE422"/>
  <c r="BE429"/>
  <c r="BE449"/>
  <c r="BE453"/>
  <c r="BE457"/>
  <c r="BE473"/>
  <c r="BE477"/>
  <c r="BE488"/>
  <c r="BE494"/>
  <c r="BE514"/>
  <c r="BE535"/>
  <c i="7" r="E123"/>
  <c r="BE136"/>
  <c r="BE146"/>
  <c r="BE154"/>
  <c r="BE173"/>
  <c r="BE190"/>
  <c r="BE192"/>
  <c r="BE195"/>
  <c r="BE199"/>
  <c r="BE208"/>
  <c r="BE210"/>
  <c r="BE230"/>
  <c r="BE238"/>
  <c r="BE240"/>
  <c r="BE244"/>
  <c r="BE246"/>
  <c r="BE248"/>
  <c r="BE250"/>
  <c r="BE264"/>
  <c r="BE266"/>
  <c r="BE270"/>
  <c r="BE279"/>
  <c r="BE281"/>
  <c r="BE287"/>
  <c r="BE291"/>
  <c r="BE293"/>
  <c r="BE297"/>
  <c r="BE301"/>
  <c r="BE313"/>
  <c r="BE321"/>
  <c r="BE327"/>
  <c r="BE332"/>
  <c r="BE337"/>
  <c r="BE351"/>
  <c r="BK142"/>
  <c r="J142"/>
  <c r="J99"/>
  <c r="BK355"/>
  <c r="J355"/>
  <c r="J112"/>
  <c i="8" r="J91"/>
  <c r="J92"/>
  <c r="BE121"/>
  <c i="9" r="J89"/>
  <c r="E112"/>
  <c r="F119"/>
  <c r="BE136"/>
  <c r="BE154"/>
  <c r="BE166"/>
  <c i="2" r="BE123"/>
  <c i="3" r="J126"/>
  <c r="BE167"/>
  <c r="BE222"/>
  <c r="BE228"/>
  <c r="BE234"/>
  <c r="BE245"/>
  <c r="BE267"/>
  <c r="BE275"/>
  <c r="BE287"/>
  <c r="BE290"/>
  <c r="BE303"/>
  <c r="BE318"/>
  <c r="BE326"/>
  <c r="BE332"/>
  <c r="BE347"/>
  <c r="BE361"/>
  <c r="BE369"/>
  <c r="BE381"/>
  <c r="BE385"/>
  <c r="BE407"/>
  <c r="BE411"/>
  <c r="BE415"/>
  <c r="BE442"/>
  <c r="BE447"/>
  <c r="BE457"/>
  <c i="4" r="F91"/>
  <c r="J92"/>
  <c r="BE152"/>
  <c r="BE156"/>
  <c r="BE160"/>
  <c r="BE171"/>
  <c r="BE180"/>
  <c r="BE184"/>
  <c r="BE203"/>
  <c r="BE235"/>
  <c r="BE238"/>
  <c r="BE254"/>
  <c r="BE258"/>
  <c r="BE304"/>
  <c r="BE310"/>
  <c r="BE318"/>
  <c r="BE326"/>
  <c r="BE333"/>
  <c r="BE363"/>
  <c r="BE367"/>
  <c r="BE389"/>
  <c r="BE419"/>
  <c r="BE432"/>
  <c r="BE441"/>
  <c r="BE457"/>
  <c r="BE461"/>
  <c r="BE475"/>
  <c r="BE483"/>
  <c r="BE490"/>
  <c i="5" r="BE131"/>
  <c r="BE147"/>
  <c r="BE175"/>
  <c r="BE196"/>
  <c r="BE200"/>
  <c r="BE211"/>
  <c r="BE233"/>
  <c r="BE241"/>
  <c r="BE248"/>
  <c r="BE251"/>
  <c r="BE274"/>
  <c r="BE286"/>
  <c r="BE321"/>
  <c r="BE368"/>
  <c r="BE372"/>
  <c r="BE376"/>
  <c r="BE384"/>
  <c r="BE392"/>
  <c r="BE413"/>
  <c r="BE416"/>
  <c r="BE436"/>
  <c r="BE448"/>
  <c r="BE453"/>
  <c r="BE468"/>
  <c r="BE481"/>
  <c r="BE503"/>
  <c i="6" r="J89"/>
  <c r="J92"/>
  <c r="BE132"/>
  <c r="BE139"/>
  <c r="BE143"/>
  <c r="BE150"/>
  <c r="BE154"/>
  <c r="BE161"/>
  <c r="BE181"/>
  <c r="BE192"/>
  <c r="BE196"/>
  <c r="BE200"/>
  <c r="BE208"/>
  <c r="BE216"/>
  <c r="BE220"/>
  <c r="BE261"/>
  <c r="BE264"/>
  <c r="BE268"/>
  <c r="BE275"/>
  <c r="BE321"/>
  <c r="BE353"/>
  <c r="BE357"/>
  <c r="BE373"/>
  <c r="BE377"/>
  <c r="BE383"/>
  <c r="BE416"/>
  <c r="BE419"/>
  <c r="BE426"/>
  <c r="BE481"/>
  <c r="BE501"/>
  <c r="BE517"/>
  <c r="BE521"/>
  <c r="BE532"/>
  <c r="BE539"/>
  <c i="7" r="F92"/>
  <c r="BE140"/>
  <c r="BE143"/>
  <c r="BE148"/>
  <c r="BE152"/>
  <c r="BE197"/>
  <c r="BE201"/>
  <c r="BE204"/>
  <c r="BE222"/>
  <c r="BE235"/>
  <c r="BE256"/>
  <c r="BE268"/>
  <c r="BE272"/>
  <c r="BE274"/>
  <c r="BE276"/>
  <c r="BE289"/>
  <c r="BE307"/>
  <c r="BE329"/>
  <c r="BE335"/>
  <c r="BE339"/>
  <c r="BE345"/>
  <c r="BE359"/>
  <c i="8" r="F91"/>
  <c r="F92"/>
  <c r="J112"/>
  <c i="9" r="F91"/>
  <c r="J119"/>
  <c r="BE131"/>
  <c r="BE134"/>
  <c r="BE139"/>
  <c r="BE160"/>
  <c r="BE163"/>
  <c r="BE170"/>
  <c r="BE173"/>
  <c r="BE177"/>
  <c i="2" r="BE120"/>
  <c r="BK119"/>
  <c r="J119"/>
  <c r="J97"/>
  <c i="3" r="BE141"/>
  <c r="BE149"/>
  <c r="BE163"/>
  <c r="BE170"/>
  <c r="BE204"/>
  <c r="BE231"/>
  <c r="BE254"/>
  <c r="BE257"/>
  <c r="BE350"/>
  <c r="BE353"/>
  <c r="BE365"/>
  <c r="BE377"/>
  <c r="BE388"/>
  <c r="BE399"/>
  <c r="BE419"/>
  <c r="BE423"/>
  <c r="BE427"/>
  <c r="BE432"/>
  <c r="BE439"/>
  <c r="BE451"/>
  <c r="BK253"/>
  <c r="J253"/>
  <c r="J104"/>
  <c i="4" r="F92"/>
  <c r="BE137"/>
  <c r="BE140"/>
  <c r="BE164"/>
  <c r="BE176"/>
  <c r="BE207"/>
  <c r="BE215"/>
  <c r="BE248"/>
  <c r="BE262"/>
  <c r="BE267"/>
  <c r="BE307"/>
  <c r="BE343"/>
  <c r="BE351"/>
  <c r="BE355"/>
  <c r="BE370"/>
  <c r="BE377"/>
  <c r="BE401"/>
  <c r="BE413"/>
  <c r="BE437"/>
  <c r="BE469"/>
  <c r="BE473"/>
  <c r="BE494"/>
  <c i="5" r="F92"/>
  <c r="BE159"/>
  <c r="BE162"/>
  <c r="BE171"/>
  <c r="BE179"/>
  <c r="BE192"/>
  <c r="BE204"/>
  <c r="BE237"/>
  <c r="BE245"/>
  <c r="BE257"/>
  <c r="BE266"/>
  <c r="BE270"/>
  <c r="BE313"/>
  <c r="BE317"/>
  <c r="BE356"/>
  <c r="BE360"/>
  <c r="BE388"/>
  <c r="BE396"/>
  <c r="BE410"/>
  <c r="BE420"/>
  <c r="BE428"/>
  <c r="BE474"/>
  <c r="BE489"/>
  <c r="BE493"/>
  <c r="BE514"/>
  <c r="BE518"/>
  <c r="BE522"/>
  <c r="BE525"/>
  <c r="BE529"/>
  <c i="6" r="E85"/>
  <c r="F92"/>
  <c r="BE136"/>
  <c r="BE147"/>
  <c r="BE157"/>
  <c r="BE204"/>
  <c r="BE212"/>
  <c r="BE226"/>
  <c r="BE229"/>
  <c r="BE251"/>
  <c r="BE254"/>
  <c r="BE289"/>
  <c r="BE297"/>
  <c r="BE318"/>
  <c r="BE338"/>
  <c r="BE342"/>
  <c r="BE365"/>
  <c r="BE380"/>
  <c r="BE402"/>
  <c r="BE409"/>
  <c r="BE433"/>
  <c r="BE437"/>
  <c r="BE441"/>
  <c r="BE445"/>
  <c r="BE465"/>
  <c r="BE505"/>
  <c r="BE507"/>
  <c r="BE525"/>
  <c r="BE528"/>
  <c r="BE543"/>
  <c r="BE547"/>
  <c r="BE551"/>
  <c r="BE555"/>
  <c i="7" r="F91"/>
  <c r="BE138"/>
  <c r="BE150"/>
  <c r="BE156"/>
  <c r="BE159"/>
  <c r="BE165"/>
  <c r="BE176"/>
  <c r="BE182"/>
  <c r="BE206"/>
  <c r="BE212"/>
  <c r="BE216"/>
  <c r="BE218"/>
  <c r="BE220"/>
  <c r="BE232"/>
  <c r="BE242"/>
  <c r="BE258"/>
  <c r="BE262"/>
  <c r="BE295"/>
  <c r="BE299"/>
  <c r="BE303"/>
  <c r="BE309"/>
  <c r="BE311"/>
  <c r="BE319"/>
  <c r="BE323"/>
  <c r="BE343"/>
  <c r="BE349"/>
  <c r="BK331"/>
  <c r="J331"/>
  <c r="J108"/>
  <c i="8" r="E85"/>
  <c r="BK120"/>
  <c r="BK119"/>
  <c r="BK118"/>
  <c r="J118"/>
  <c r="J96"/>
  <c i="9" r="J91"/>
  <c r="BE125"/>
  <c r="BE128"/>
  <c r="BE142"/>
  <c r="BE144"/>
  <c r="BE147"/>
  <c r="BE151"/>
  <c r="BE156"/>
  <c r="BK176"/>
  <c r="J176"/>
  <c r="J102"/>
  <c i="2" r="J34"/>
  <c i="1" r="AW95"/>
  <c i="6" r="J34"/>
  <c i="1" r="AW99"/>
  <c i="2" r="F34"/>
  <c i="1" r="BA95"/>
  <c i="4" r="J34"/>
  <c i="1" r="AW97"/>
  <c i="5" r="F35"/>
  <c i="1" r="BB98"/>
  <c i="9" r="F37"/>
  <c i="1" r="BD102"/>
  <c i="3" r="F36"/>
  <c i="1" r="BC96"/>
  <c i="7" r="F36"/>
  <c i="1" r="BC100"/>
  <c i="3" r="F37"/>
  <c i="1" r="BD96"/>
  <c i="7" r="F37"/>
  <c i="1" r="BD100"/>
  <c i="3" r="F35"/>
  <c i="1" r="BB96"/>
  <c i="5" r="F36"/>
  <c i="1" r="BC98"/>
  <c i="2" r="F37"/>
  <c i="1" r="BD95"/>
  <c i="2" r="F35"/>
  <c i="1" r="BB95"/>
  <c i="4" r="F37"/>
  <c i="1" r="BD97"/>
  <c i="9" r="F34"/>
  <c i="1" r="BA102"/>
  <c i="2" r="F36"/>
  <c i="1" r="BC95"/>
  <c i="4" r="F36"/>
  <c i="1" r="BC97"/>
  <c i="7" r="F34"/>
  <c i="1" r="BA100"/>
  <c i="4" r="F35"/>
  <c i="1" r="BB97"/>
  <c i="7" r="J34"/>
  <c i="1" r="AW100"/>
  <c i="5" r="F34"/>
  <c i="1" r="BA98"/>
  <c i="7" r="F35"/>
  <c i="1" r="BB100"/>
  <c i="3" r="J34"/>
  <c i="1" r="AW96"/>
  <c i="6" r="F34"/>
  <c i="1" r="BA99"/>
  <c i="3" r="F34"/>
  <c i="1" r="BA96"/>
  <c i="6" r="F36"/>
  <c i="1" r="BC99"/>
  <c i="8" r="F33"/>
  <c i="1" r="AZ101"/>
  <c i="6" r="F35"/>
  <c i="1" r="BB99"/>
  <c i="9" r="J34"/>
  <c i="1" r="AW102"/>
  <c i="5" r="J34"/>
  <c i="1" r="AW98"/>
  <c i="6" r="F37"/>
  <c i="1" r="BD99"/>
  <c i="9" r="F36"/>
  <c i="1" r="BC102"/>
  <c i="4" r="F34"/>
  <c i="1" r="BA97"/>
  <c i="5" r="F37"/>
  <c i="1" r="BD98"/>
  <c i="9" r="F35"/>
  <c i="1" r="BB102"/>
  <c i="8" r="F34"/>
  <c i="1" r="BA101"/>
  <c i="3" l="1" r="T130"/>
  <c r="T129"/>
  <c i="7" r="R347"/>
  <c i="3" r="R130"/>
  <c r="R129"/>
  <c i="9" r="T123"/>
  <c r="T122"/>
  <c i="7" r="R134"/>
  <c r="R133"/>
  <c i="5" r="P129"/>
  <c r="P128"/>
  <c i="1" r="AU98"/>
  <c i="4" r="R129"/>
  <c r="R128"/>
  <c i="6" r="T509"/>
  <c r="R130"/>
  <c r="R129"/>
  <c i="3" r="P130"/>
  <c r="P129"/>
  <c i="1" r="AU96"/>
  <c i="7" r="T134"/>
  <c r="T133"/>
  <c i="9" r="P123"/>
  <c r="P122"/>
  <c i="1" r="AU102"/>
  <c i="7" r="P134"/>
  <c i="6" r="P130"/>
  <c i="5" r="R129"/>
  <c r="R128"/>
  <c i="4" r="P129"/>
  <c r="P128"/>
  <c i="1" r="AU97"/>
  <c i="6" r="P509"/>
  <c i="4" r="BK129"/>
  <c r="J129"/>
  <c r="J97"/>
  <c i="6" r="T130"/>
  <c r="T129"/>
  <c i="7" r="P347"/>
  <c r="P226"/>
  <c i="5" r="T129"/>
  <c r="T128"/>
  <c i="3" r="BK130"/>
  <c r="J130"/>
  <c r="J97"/>
  <c i="4" r="J130"/>
  <c r="J98"/>
  <c r="BK477"/>
  <c r="J477"/>
  <c r="J107"/>
  <c i="5" r="BK129"/>
  <c r="J129"/>
  <c r="J97"/>
  <c i="6" r="BK130"/>
  <c r="J130"/>
  <c r="J97"/>
  <c r="BK509"/>
  <c r="J509"/>
  <c r="J107"/>
  <c i="5" r="BK497"/>
  <c r="J497"/>
  <c r="J107"/>
  <c i="7" r="BK184"/>
  <c r="J184"/>
  <c r="J103"/>
  <c r="BK347"/>
  <c r="J347"/>
  <c r="J110"/>
  <c i="8" r="J119"/>
  <c r="J97"/>
  <c r="J120"/>
  <c r="J98"/>
  <c i="2" r="BK118"/>
  <c r="J118"/>
  <c i="3" r="BK455"/>
  <c r="J455"/>
  <c r="J108"/>
  <c i="7" r="BK134"/>
  <c r="J134"/>
  <c r="J97"/>
  <c i="9" r="BK123"/>
  <c r="BK122"/>
  <c r="J122"/>
  <c r="J96"/>
  <c i="7" r="BK226"/>
  <c r="J226"/>
  <c r="J105"/>
  <c i="8" r="J33"/>
  <c i="1" r="AV101"/>
  <c r="AT101"/>
  <c i="5" r="F33"/>
  <c i="1" r="AZ98"/>
  <c i="6" r="F33"/>
  <c i="1" r="AZ99"/>
  <c i="9" r="F33"/>
  <c i="1" r="AZ102"/>
  <c r="BD94"/>
  <c r="W33"/>
  <c i="2" r="F33"/>
  <c i="1" r="AZ95"/>
  <c i="4" r="F33"/>
  <c i="1" r="AZ97"/>
  <c i="7" r="J33"/>
  <c i="1" r="AV100"/>
  <c r="AT100"/>
  <c i="8" r="J30"/>
  <c i="1" r="AG101"/>
  <c r="AN101"/>
  <c i="3" r="J33"/>
  <c i="1" r="AV96"/>
  <c r="AT96"/>
  <c r="BC94"/>
  <c r="AY94"/>
  <c i="4" r="J33"/>
  <c i="1" r="AV97"/>
  <c r="AT97"/>
  <c r="BB94"/>
  <c r="W31"/>
  <c i="9" r="J33"/>
  <c i="1" r="AV102"/>
  <c r="AT102"/>
  <c i="2" r="J30"/>
  <c i="1" r="AG95"/>
  <c r="BA94"/>
  <c r="AW94"/>
  <c r="AK30"/>
  <c i="6" r="J33"/>
  <c i="1" r="AV99"/>
  <c r="AT99"/>
  <c i="7" r="F33"/>
  <c i="1" r="AZ100"/>
  <c i="5" r="J33"/>
  <c i="1" r="AV98"/>
  <c r="AT98"/>
  <c i="2" r="J33"/>
  <c i="1" r="AV95"/>
  <c r="AT95"/>
  <c i="3" r="F33"/>
  <c i="1" r="AZ96"/>
  <c i="7" l="1" r="P133"/>
  <c i="1" r="AU100"/>
  <c i="6" r="P129"/>
  <c i="1" r="AU99"/>
  <c i="2" r="J39"/>
  <c i="8" r="J39"/>
  <c i="2" r="J96"/>
  <c i="6" r="BK129"/>
  <c r="J129"/>
  <c i="5" r="BK128"/>
  <c r="J128"/>
  <c r="J96"/>
  <c i="9" r="J123"/>
  <c r="J97"/>
  <c i="4" r="BK128"/>
  <c r="J128"/>
  <c r="J96"/>
  <c i="7" r="BK133"/>
  <c r="J133"/>
  <c r="J96"/>
  <c i="3" r="BK129"/>
  <c r="J129"/>
  <c i="1" r="AN95"/>
  <c i="6" r="J30"/>
  <c i="1" r="AG99"/>
  <c r="AN99"/>
  <c i="9" r="J30"/>
  <c i="1" r="AG102"/>
  <c r="AN102"/>
  <c r="W32"/>
  <c r="AX94"/>
  <c i="3" r="J30"/>
  <c i="1" r="AG96"/>
  <c r="AN96"/>
  <c r="AZ94"/>
  <c r="W29"/>
  <c r="W30"/>
  <c i="3" l="1" r="J96"/>
  <c i="6" r="J39"/>
  <c i="9" r="J39"/>
  <c i="3" r="J39"/>
  <c i="6" r="J96"/>
  <c i="1" r="AV94"/>
  <c r="AK29"/>
  <c i="7" r="J30"/>
  <c i="1" r="AG100"/>
  <c r="AN100"/>
  <c i="5" r="J30"/>
  <c i="1" r="AG98"/>
  <c r="AN98"/>
  <c i="4" r="J30"/>
  <c i="1" r="AG97"/>
  <c r="AN97"/>
  <c r="AU94"/>
  <c i="5" l="1" r="J39"/>
  <c i="7" r="J39"/>
  <c i="4" r="J39"/>
  <c i="1" r="AG94"/>
  <c r="AT94"/>
  <c l="1" r="AN94"/>
  <c r="AK26"/>
  <c r="AK35"/>
</calcChain>
</file>

<file path=xl/sharedStrings.xml><?xml version="1.0" encoding="utf-8"?>
<sst xmlns="http://schemas.openxmlformats.org/spreadsheetml/2006/main">
  <si>
    <t>Export Komplet</t>
  </si>
  <si>
    <t/>
  </si>
  <si>
    <t>2.0</t>
  </si>
  <si>
    <t>ZAMOK</t>
  </si>
  <si>
    <t>False</t>
  </si>
  <si>
    <t>{2591d35b-d656-47da-a854-f6ffa786159a}</t>
  </si>
  <si>
    <t>0,01</t>
  </si>
  <si>
    <t>21</t>
  </si>
  <si>
    <t>15</t>
  </si>
  <si>
    <t>REKAPITULACE STAVBY</t>
  </si>
  <si>
    <t xml:space="preserve">v ---  níže se nacházejí doplnkové a pomocné údaje k sestavám  --- v</t>
  </si>
  <si>
    <t>Návod na vyplnění</t>
  </si>
  <si>
    <t>0,001</t>
  </si>
  <si>
    <t>Kód:</t>
  </si>
  <si>
    <t>03</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</si>
  <si>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</si>
  <si>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</si>
  <si>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Komořanská - oprava opěrné zdi, Praha 12, č. akce 999182</t>
  </si>
  <si>
    <t>KSO:</t>
  </si>
  <si>
    <t>CC-CZ:</t>
  </si>
  <si>
    <t>Místo:</t>
  </si>
  <si>
    <t xml:space="preserve"> </t>
  </si>
  <si>
    <t>Datum:</t>
  </si>
  <si>
    <t>14. 4. 2021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</si>
  <si>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</si>
  <si>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</si>
  <si>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</si>
  <si>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</si>
  <si>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</si>
  <si>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</si>
  <si>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</si>
  <si>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</si>
  <si>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</si>
  <si>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</si>
  <si>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</si>
  <si>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</si>
  <si>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</si>
  <si>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</si>
  <si>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</si>
  <si>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</si>
  <si>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</si>
  <si>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</si>
  <si>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</si>
  <si>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</si>
  <si>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</si>
  <si>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</si>
  <si>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</si>
  <si>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</si>
  <si>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</si>
  <si>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</si>
  <si>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</si>
  <si>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</si>
  <si>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</si>
  <si>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</si>
  <si>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</si>
  <si>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</si>
  <si>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</si>
  <si>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</si>
  <si>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</si>
  <si>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</si>
  <si>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</si>
  <si>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</si>
  <si>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</si>
  <si>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</si>
  <si>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</si>
  <si>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</si>
  <si>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</si>
  <si>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</si>
  <si>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</si>
  <si>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</si>
  <si>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</si>
  <si>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</si>
  <si>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</si>
  <si>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</si>
  <si>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</si>
  <si>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</si>
  <si>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</si>
  <si>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</si>
  <si>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1</t>
  </si>
  <si>
    <t>SO 101 Dopravně-inženýrské opatření (DIO)</t>
  </si>
  <si>
    <t>STA</t>
  </si>
  <si>
    <t>{a1c41a86-0f0b-4061-8dcb-caf4ac09a207}</t>
  </si>
  <si>
    <t>2</t>
  </si>
  <si>
    <t>SO 201 Opěrná zeď - úsek I</t>
  </si>
  <si>
    <t>{e2b8a253-dfc2-416d-9252-4cd6d9b48ead}</t>
  </si>
  <si>
    <t>3</t>
  </si>
  <si>
    <t>SO 201 Opěrná zeď - úsek II</t>
  </si>
  <si>
    <t>{02949eaa-b030-4e83-9382-031235cc0397}</t>
  </si>
  <si>
    <t>4</t>
  </si>
  <si>
    <t>SO 201 Opěrná zeď - úsek III</t>
  </si>
  <si>
    <t>{dbd0f9eb-3cfb-4952-ae43-8241c61d08c8}</t>
  </si>
  <si>
    <t>5</t>
  </si>
  <si>
    <t>SO 202 Opěrná zeď - úsek IV</t>
  </si>
  <si>
    <t>{683b99e7-158c-4659-a8b1-be4a3ef96915}</t>
  </si>
  <si>
    <t>6</t>
  </si>
  <si>
    <t>SO 401 Přeložka VO</t>
  </si>
  <si>
    <t>{e4cafc55-68c9-4b09-9546-43624f069326}</t>
  </si>
  <si>
    <t>7</t>
  </si>
  <si>
    <t>SO 430 Přeložka CETIN</t>
  </si>
  <si>
    <t>{f2a417e3-cdb1-4cdb-a3d9-15f422e73433}</t>
  </si>
  <si>
    <t>8</t>
  </si>
  <si>
    <t>VRN</t>
  </si>
  <si>
    <t>{5f047b9e-df0f-4f13-b74e-99ffa5ce9656}</t>
  </si>
  <si>
    <t>KRYCÍ LIST SOUPISU PRACÍ</t>
  </si>
  <si>
    <t>Objekt:</t>
  </si>
  <si>
    <t>1 - SO 101 Dopravně-inženýrské opatření (DIO)</t>
  </si>
  <si>
    <t>REKAPITULACE ČLENĚNÍ SOUPISU PRACÍ</t>
  </si>
  <si>
    <t>Kód dílu - Popis</t>
  </si>
  <si>
    <t>Cena celkem [CZK]</t>
  </si>
  <si>
    <t>Náklady ze soupisu prací</t>
  </si>
  <si>
    <t>-1</t>
  </si>
  <si>
    <t>HSV - Práce a dodávky HSV</t>
  </si>
  <si>
    <t xml:space="preserve">    9 - Ostatní konstrukce a práce, bourání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</si>
  <si>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</si>
  <si>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</si>
  <si>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</si>
  <si>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</si>
  <si>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</si>
  <si>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</si>
  <si>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</si>
  <si>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</si>
  <si>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</si>
  <si>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</si>
  <si>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</si>
  <si>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</si>
  <si>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</si>
  <si>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</si>
  <si>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</si>
  <si>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</si>
  <si>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K</t>
  </si>
  <si>
    <t>0001.R</t>
  </si>
  <si>
    <t>Pomocné práce zřízení nebo zajištění regulace a ochrany dopravy</t>
  </si>
  <si>
    <t>kpl</t>
  </si>
  <si>
    <t>-612535844</t>
  </si>
  <si>
    <t>P</t>
  </si>
  <si>
    <t xml:space="preserve">Poznámka k položce:_x000d_
Kompletní dopravně inženýrská opatření po dobu výstavby, dle projektové dokumentace, schváleného plánu ZOV a vyjádření policie ČR._x000d_
Včetně přechodného svislého i vodorovného dopravního značení, dopravních zařízení, zábran a oplocení apod. (dodávka, montáž, pronájem, kontrola, údržba, přemísťování, předznačování, demontáž)._x000d_
Včetně dokumentace potřebné pro stanovení přechodného značení, event. rozhodnutí o zvláštním užívání, včetně nezbytné inženýrské činnosti k zajištění potřebných povolení, včetně správních poplatků._x000d_
Součástí fakturace bude podrobný rozpis použitých značek a zařízení v rámci této položky._x000d_
</t>
  </si>
  <si>
    <t>9</t>
  </si>
  <si>
    <t>Ostatní konstrukce a práce, bourání</t>
  </si>
  <si>
    <t>913411111.R</t>
  </si>
  <si>
    <t>Mobilní semaforové soupravy</t>
  </si>
  <si>
    <t>-1503338763</t>
  </si>
  <si>
    <t xml:space="preserve">Poznámka k položce:_x000d_
Dynamicky řízené světelné signalizační zařízení (dodávka, montáž, pronájem, kontrola, údržba, přemísťování, demontáž)._x000d_
doba trvání 26 týdnů_x000d_
</t>
  </si>
  <si>
    <t>2 - SO 201 Opěrná zeď - úsek I</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</si>
  <si>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</si>
  <si>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</si>
  <si>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</si>
  <si>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</si>
  <si>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</si>
  <si>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</si>
  <si>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</si>
  <si>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997 - Přesun sutě</t>
  </si>
  <si>
    <t xml:space="preserve">    998 - Přesun hmot</t>
  </si>
  <si>
    <t>PSV - Práce a dodávky PSV</t>
  </si>
  <si>
    <t xml:space="preserve">    711 - Izolace proti vodě, vlhkosti a plynům</t>
  </si>
  <si>
    <t>Zemní práce</t>
  </si>
  <si>
    <t>111211201</t>
  </si>
  <si>
    <t>Odstranění křovin a stromů průměru kmene do 100 mm i s kořeny sklonu terénu přes 1:5 ručně</t>
  </si>
  <si>
    <t>m2</t>
  </si>
  <si>
    <t>CS ÚRS 2021 01</t>
  </si>
  <si>
    <t>-25846791</t>
  </si>
  <si>
    <t>PP</t>
  </si>
  <si>
    <t>Odstranění křovin a stromů s odstraněním kořenů ručně průměru kmene do 100 mm jakékoliv plochy v rovině nebo ve svahu o sklonu přes 1:5</t>
  </si>
  <si>
    <t>VV</t>
  </si>
  <si>
    <t>68*3</t>
  </si>
  <si>
    <t>113154225</t>
  </si>
  <si>
    <t>Frézování živičného krytu tl 200 mm pruh š 1 m pl do 1000 m2 bez překážek v trase</t>
  </si>
  <si>
    <t>1041239701</t>
  </si>
  <si>
    <t xml:space="preserve">Frézování živičného podkladu nebo krytu  s naložením na dopravní prostředek plochy přes 500 do 1 000 m2 bez překážek v trase pruhu šířky do 1 m, tloušťky vrstvy 200 mm</t>
  </si>
  <si>
    <t>67*(1,5+1)</t>
  </si>
  <si>
    <t>113154226</t>
  </si>
  <si>
    <t>Frézování živičného krytu tl 300 mm pruh š 1 m pl do 1000 m2 bez překážek v trase</t>
  </si>
  <si>
    <t>376735704</t>
  </si>
  <si>
    <t xml:space="preserve">Frézování živičného podkladu nebo krytu  s naložením na dopravní prostředek plochy přes 500 do 1 000 m2 bez překážek v trase pruhu šířky do 1 m, tloušťky vrstvy 300 mm</t>
  </si>
  <si>
    <t>67*0,8</t>
  </si>
  <si>
    <t>113201112</t>
  </si>
  <si>
    <t>Vytrhání obrub silničních ležatých</t>
  </si>
  <si>
    <t>m</t>
  </si>
  <si>
    <t>2104562549</t>
  </si>
  <si>
    <t xml:space="preserve">Vytrhání obrub  s vybouráním lože, s přemístěním hmot na skládku na vzdálenost do 3 m nebo s naložením na dopravní prostředek silničních ležatých</t>
  </si>
  <si>
    <t>Poznámka k položce:_x000d_
Vybourání stávajících obrubníků, očištění a uložení pro pozdější zpětné osazení, poškozené kusy v předpokládaném množství 20% budou odvezeny na skládku</t>
  </si>
  <si>
    <t>67</t>
  </si>
  <si>
    <t>131251100</t>
  </si>
  <si>
    <t>Hloubení jam nezapažených v hornině třídy těžitelnosti I, skupiny 3 objem do 20 m3 strojně</t>
  </si>
  <si>
    <t>m3</t>
  </si>
  <si>
    <t>-819387275</t>
  </si>
  <si>
    <t>Hloubení nezapažených jam a zářezů strojně s urovnáním dna do předepsaného profilu a spádu v hornině třídy těžitelnosti I skupiny 3 do 20 m3</t>
  </si>
  <si>
    <t>Poznámka k položce:_x000d_
Výkop před patou sanované zdi</t>
  </si>
  <si>
    <t>0,3*0,5*68</t>
  </si>
  <si>
    <t>131251204</t>
  </si>
  <si>
    <t>Hloubení jam zapažených v hornině třídy těžitelnosti I, skupiny 3 objem do 500 m3 strojně</t>
  </si>
  <si>
    <t>-364263808</t>
  </si>
  <si>
    <t>Hloubení zapažených jam a zářezů strojně s urovnáním dna do předepsaného profilu a spádu v hornině třídy těžitelnosti I skupiny 3 přes 100 do 500 m3</t>
  </si>
  <si>
    <t>Poznámka k položce:_x000d_
Hloubení výkopu za rubem zdi</t>
  </si>
  <si>
    <t>16,2*1,4+50,4*1,9-67*0,8*0,2</t>
  </si>
  <si>
    <t>153821116</t>
  </si>
  <si>
    <t>Osazení kotvy kabelové z pramenců nebo drátů pro nosnost do 1,20 MN</t>
  </si>
  <si>
    <t>1334362980</t>
  </si>
  <si>
    <t xml:space="preserve">Osazení kotev kabelových z popouštěných pramenců nebo drátů  pro nosnost přes 0,93 do 1,20 MN</t>
  </si>
  <si>
    <t>Poznámka k položce:_x000d_
trvalé zemní kotvy</t>
  </si>
  <si>
    <t>4*12</t>
  </si>
  <si>
    <t>M</t>
  </si>
  <si>
    <t>31459101</t>
  </si>
  <si>
    <t>lano předpínací ocelové poplastované D 15,7 mm</t>
  </si>
  <si>
    <t>1798218687</t>
  </si>
  <si>
    <t>4*7*13,5</t>
  </si>
  <si>
    <t>153822116</t>
  </si>
  <si>
    <t>Napnutí kabelových kotev při únosnosti kotvy do 1,20 MN</t>
  </si>
  <si>
    <t>kus</t>
  </si>
  <si>
    <t>-1430028487</t>
  </si>
  <si>
    <t xml:space="preserve">Napnutí kabelových kotev  při únosnosti kotvy přes 0,93 do 1,20 MN</t>
  </si>
  <si>
    <t>10</t>
  </si>
  <si>
    <t>174151101.a</t>
  </si>
  <si>
    <t>Zásyp jam, šachet rýh nebo kolem objektů sypaninou se zhutněním</t>
  </si>
  <si>
    <t>-1518718683</t>
  </si>
  <si>
    <t>Zásyp sypaninou z jakékoliv horniny strojně s uložením výkopku ve vrstvách se zhutněním jam, šachet, rýh nebo kolem objektů v těchto vykopávkách</t>
  </si>
  <si>
    <t>Poznámka k položce:_x000d_
Zásyp ŠD A 0/32 vč. nákupu materiálu a hutnění po vrstvách tl. 300 mm</t>
  </si>
  <si>
    <t>16,2*1,1+50,4*1,45</t>
  </si>
  <si>
    <t>11</t>
  </si>
  <si>
    <t>58344171</t>
  </si>
  <si>
    <t>štěrkodrť frakce 0/32</t>
  </si>
  <si>
    <t>t</t>
  </si>
  <si>
    <t>1286131998</t>
  </si>
  <si>
    <t>90,9*1,8 'Přepočtené koeficientem množství</t>
  </si>
  <si>
    <t>12</t>
  </si>
  <si>
    <t>174151101.b</t>
  </si>
  <si>
    <t>-1330814673</t>
  </si>
  <si>
    <t>Poznámka k položce:_x000d_
zpětný zásyp před patou sanované zdi</t>
  </si>
  <si>
    <t>Zakládání</t>
  </si>
  <si>
    <t>13</t>
  </si>
  <si>
    <t>212341111</t>
  </si>
  <si>
    <t>Obetonování drenážních trub mezerovitým betonem</t>
  </si>
  <si>
    <t>-1818276585</t>
  </si>
  <si>
    <t>Poznámka k položce:_x000d_
Drenážní beton zhotovený kolem drenáže</t>
  </si>
  <si>
    <t>67*0,15</t>
  </si>
  <si>
    <t>14</t>
  </si>
  <si>
    <t>212752102</t>
  </si>
  <si>
    <t>Trativod z drenážních trubek korugovaných PE-HD SN 4 perforace 360° včetně lože otevřený výkop DN 150 pro liniové stavby</t>
  </si>
  <si>
    <t>892613923</t>
  </si>
  <si>
    <t>Trativody z drenážních trubek pro liniové stavby a komunikace se zřízením štěrkového lože pod trubky a s jejich obsypem v otevřeném výkopu trubka korugovaná sendvičová PE-HD SN 4 celoperforovaná 360° DN 150</t>
  </si>
  <si>
    <t>Poznámka k položce:_x000d_
Podélná drenáž, včetně svodů a vyústění</t>
  </si>
  <si>
    <t>67+5*2</t>
  </si>
  <si>
    <t>282602112</t>
  </si>
  <si>
    <t>Injektování povrchové vysokotlaké s dvojitým obturátorem mikropilot a kotev tlakem do 2 MPa</t>
  </si>
  <si>
    <t>hod</t>
  </si>
  <si>
    <t>-435375664</t>
  </si>
  <si>
    <t xml:space="preserve">Injektování povrchové s dvojitým obturátorem mikropilot nebo kotev  tlakem přes 0,60 do 2,0 MPa</t>
  </si>
  <si>
    <t>16</t>
  </si>
  <si>
    <t>58521113</t>
  </si>
  <si>
    <t>cement portlandský CEM I 52,5MPa</t>
  </si>
  <si>
    <t>945122222</t>
  </si>
  <si>
    <t>4*82,5*3,14*2*2*0,9/1000</t>
  </si>
  <si>
    <t>17</t>
  </si>
  <si>
    <t>283131113</t>
  </si>
  <si>
    <t>Zřízení hlavy mikropilot namáhaných tlakem i tahem D do 115 mm</t>
  </si>
  <si>
    <t>-941155297</t>
  </si>
  <si>
    <t xml:space="preserve">Zřízení hlav trubkových mikropilot  namáhaných tlakem i tahem, průměru přes 105 do 115 mm</t>
  </si>
  <si>
    <t>Poznámka k položce:_x000d_
ocelová roznášecí deska zemní kotvy 320 x 320 mm tl 40</t>
  </si>
  <si>
    <t>18</t>
  </si>
  <si>
    <t>13611265</t>
  </si>
  <si>
    <t>plech ocelový hladký jakost S235JR tl 50mm tabule</t>
  </si>
  <si>
    <t>882649958</t>
  </si>
  <si>
    <t>4*0,32*0,32*0,05*7,850</t>
  </si>
  <si>
    <t>Svislé a kompletní konstrukce</t>
  </si>
  <si>
    <t>19</t>
  </si>
  <si>
    <t>317321118</t>
  </si>
  <si>
    <t>Mostní římsy ze ŽB C 30/37</t>
  </si>
  <si>
    <t>887390273</t>
  </si>
  <si>
    <t xml:space="preserve">Římsy ze železového betonu  C 30/37</t>
  </si>
  <si>
    <t>16,2*0,75+50,4*0,6+3*0,1*0,7</t>
  </si>
  <si>
    <t>20</t>
  </si>
  <si>
    <t>317353121</t>
  </si>
  <si>
    <t>Bednění mostních říms všech tvarů - zřízení</t>
  </si>
  <si>
    <t>661967206</t>
  </si>
  <si>
    <t xml:space="preserve">Bednění mostní římsy  zřízení všech tvarů</t>
  </si>
  <si>
    <t xml:space="preserve">Poznámka k položce:_x000d_
_x000d_
</t>
  </si>
  <si>
    <t>(1,8+1,9+1,3)*16,6+1,6*1+(1,2+1,5+1,3)*50,8+1,4*1</t>
  </si>
  <si>
    <t>317353221</t>
  </si>
  <si>
    <t>Bednění mostních říms všech tvarů - odstranění</t>
  </si>
  <si>
    <t>-545316135</t>
  </si>
  <si>
    <t xml:space="preserve">Bednění mostní římsy  odstranění všech tvarů</t>
  </si>
  <si>
    <t>22</t>
  </si>
  <si>
    <t>317361116</t>
  </si>
  <si>
    <t>Výztuž mostních říms z betonářské oceli 10 505</t>
  </si>
  <si>
    <t>1990046732</t>
  </si>
  <si>
    <t xml:space="preserve">Výztuž mostních železobetonových říms  z betonářské oceli 10 505 (R) nebo BSt 500</t>
  </si>
  <si>
    <t>Poznámka k položce:_x000d_
předpoklad 200 kg/m3</t>
  </si>
  <si>
    <t>0,2*(16,2*0,6+50,4*0,43+3*0,1*0,7)</t>
  </si>
  <si>
    <t>Vodorovné konstrukce</t>
  </si>
  <si>
    <t>23</t>
  </si>
  <si>
    <t>451315134</t>
  </si>
  <si>
    <t>Podkladní nebo výplňová vrstva z betonu C 12/15 tl do 200 mm</t>
  </si>
  <si>
    <t>-2005132948</t>
  </si>
  <si>
    <t xml:space="preserve">Podkladní a výplňové vrstvy z betonu prostého  tloušťky do 200 mm, z betonu C 12/15</t>
  </si>
  <si>
    <t>16,2*1,2+50,4*1,6</t>
  </si>
  <si>
    <t>Komunikace pozemní</t>
  </si>
  <si>
    <t>24</t>
  </si>
  <si>
    <t>565176103</t>
  </si>
  <si>
    <t>Asfaltový beton vrstva podkladní ACP 22 (obalované kamenivo OKH) tl 120 mm š do 1,5 m</t>
  </si>
  <si>
    <t>-778363465</t>
  </si>
  <si>
    <t xml:space="preserve">Asfaltový beton vrstva podkladní ACP 22 (obalované kamenivo hrubozrnné - OKH)  s rozprostřením a zhutněním v pruhu šířky do 1,5 m, po zhutnění tl. 120 mm</t>
  </si>
  <si>
    <t>0,75*66,6</t>
  </si>
  <si>
    <t>25</t>
  </si>
  <si>
    <t>565176104</t>
  </si>
  <si>
    <t>Asfaltový beton vrstva podkladní ACP 22 (obalované kamenivo OKH) tl 130 mm š do 1,5 m</t>
  </si>
  <si>
    <t>1043936389</t>
  </si>
  <si>
    <t xml:space="preserve">Asfaltový beton vrstva podkladní ACP 22 (obalované kamenivo hrubozrnné - OKH)  s rozprostřením a zhutněním v pruhu šířky do 1,5 m, po zhutnění tl. 130 mm</t>
  </si>
  <si>
    <t>26</t>
  </si>
  <si>
    <t>573191111</t>
  </si>
  <si>
    <t>Postřik infiltrační kationaktivní emulzí v množství 1 kg/m2</t>
  </si>
  <si>
    <t>-1725088169</t>
  </si>
  <si>
    <t>Postřik infiltrační kationaktivní emulzí v množství 1,00 kg/m2</t>
  </si>
  <si>
    <t>0,85*67+1,5*67</t>
  </si>
  <si>
    <t>27</t>
  </si>
  <si>
    <t>573231108</t>
  </si>
  <si>
    <t>Postřik živičný spojovací ze silniční emulze v množství 0,50 kg/m2</t>
  </si>
  <si>
    <t>-1220734832</t>
  </si>
  <si>
    <t>Postřik spojovací PS bez posypu kamenivem ze silniční emulze, v množství 0,50 kg/m2</t>
  </si>
  <si>
    <t>67*(0,85+1)+1,5*67</t>
  </si>
  <si>
    <t>28</t>
  </si>
  <si>
    <t>576133211</t>
  </si>
  <si>
    <t>Asfaltový koberec mastixový SMA 11 (AKMS) tl 40 mm š do 3 m</t>
  </si>
  <si>
    <t>-1637475659</t>
  </si>
  <si>
    <t xml:space="preserve">Asfaltový koberec mastixový SMA 11 (AKMS)  s rozprostřením a se zhutněním v pruhu šířky do 3 m, po zhutnění tl. 40 mm</t>
  </si>
  <si>
    <t>66,6*1</t>
  </si>
  <si>
    <t>29</t>
  </si>
  <si>
    <t>577143111</t>
  </si>
  <si>
    <t>Asfaltový beton vrstva obrusná ACO 8 (ABJ) tl 50 mm š do 3 m z nemodifikovaného asfaltu</t>
  </si>
  <si>
    <t>1138364467</t>
  </si>
  <si>
    <t xml:space="preserve">Asfaltový beton vrstva obrusná ACO 8 (ABJ)  s rozprostřením a se zhutněním z nemodifikovaného asfaltu v pruhu šířky do 3 m, po zhutnění tl. 50 mm</t>
  </si>
  <si>
    <t>1,5*67</t>
  </si>
  <si>
    <t>30</t>
  </si>
  <si>
    <t>577145112</t>
  </si>
  <si>
    <t>Asfaltový beton vrstva ložní ACL 16 (ABH) tl 50 mm š do 3 m z nemodifikovaného asfaltu</t>
  </si>
  <si>
    <t>-1190684724</t>
  </si>
  <si>
    <t xml:space="preserve">Asfaltový beton vrstva ložní ACL 16 (ABH)  s rozprostřením a zhutněním z nemodifikovaného asfaltu v pruhu šířky do 3 m, po zhutnění tl. 50 mm</t>
  </si>
  <si>
    <t>31</t>
  </si>
  <si>
    <t>577176031</t>
  </si>
  <si>
    <t>Asfaltový beton vrstva ložní ACL 22 (ABVH) tl 80 mm š do 1,5 m z modifikovaného asfaltu</t>
  </si>
  <si>
    <t>1557995321</t>
  </si>
  <si>
    <t xml:space="preserve">Asfaltový beton vrstva ložní ACL 22 (ABVH)  s rozprostřením a zhutněním z modifikovaného asfaltu v pruhu šířky do 1,5 m, po zhutnění tl. 80 mm</t>
  </si>
  <si>
    <t>0,85*66,6</t>
  </si>
  <si>
    <t>Úpravy povrchů, podlahy a osazování výplní</t>
  </si>
  <si>
    <t>32</t>
  </si>
  <si>
    <t>628611111</t>
  </si>
  <si>
    <t>Nátěr betonu mostu akrylátový 2x impregnační OS-A</t>
  </si>
  <si>
    <t>-113695205</t>
  </si>
  <si>
    <t xml:space="preserve">Nátěr mostních betonových konstrukcí  akrylátový na siloxanové a plasticko-elastické bázi 2x impregnační OS-A</t>
  </si>
  <si>
    <t>Poznámka k položce:_x000d_
Hydrofobní impegnace říms a líce zdi nátěr S1</t>
  </si>
  <si>
    <t>390+0,3*67+0,5*5+2*13+1,5*16,2+1,3*50,4</t>
  </si>
  <si>
    <t>33</t>
  </si>
  <si>
    <t>628613232</t>
  </si>
  <si>
    <t>Protikorozní ochrana OK mostu II. tř.- základní a podkladní epoxidový, vrchní PU nátěr s metalizací</t>
  </si>
  <si>
    <t>-1302004360</t>
  </si>
  <si>
    <t>Protikorozní ochrana ocelových mostních konstrukcí včetně otryskání povrchu základní a podkladní epoxidový a vrchní polyuretanový nátěr s metalizací II. třídy</t>
  </si>
  <si>
    <t xml:space="preserve">Poznámka k položce:_x000d_
Protikorozní ochrana: _x000d_
Ocelové zábradlí bude opatřeno PKO pro korozní zatížení C4 + K8 s minimální životností ochranného povlaku 30 let – skladba ochranného povlaku IIIA:_x000d_
Konstrukční ocel: _x000d_
očištění povrchu mořením v kyselině Be (dle ČSN ISO 8501-1)_x000d_
žárové zinkování ponorem tl. 70 um_x000d_
epoxidový zinkofosfátový nátěr (2 vrstvy) tl. 150 um_x000d_
alifatický polyuretanový nátěr tl. 60 um_x000d_
Spojovací materiál: _x000d_
žárové zinkování ponorem tl. 45 um _x000d_
Kotevní šrouby a matice budou chráněny plastovými krytkami vyplněnými vazelínou._x000d_
</t>
  </si>
  <si>
    <t>67*1,6</t>
  </si>
  <si>
    <t>34</t>
  </si>
  <si>
    <t>632664112</t>
  </si>
  <si>
    <t>Nátěr betonové podlahy mostu epoxidový 1x podkladní pod polyuretan PU</t>
  </si>
  <si>
    <t>1108232700</t>
  </si>
  <si>
    <t xml:space="preserve">Nátěr betonové podlahy  mostu epoxidový 1x podkladní</t>
  </si>
  <si>
    <t>Poznámka k položce:_x000d_
adhezně-penetrační nátěr na rubu ŽB římsy</t>
  </si>
  <si>
    <t>16,2*3,2+50,4*3,3+3*0,2*2+8*3,2*(0,5+0,8)</t>
  </si>
  <si>
    <t>Trubní vedení</t>
  </si>
  <si>
    <t>35</t>
  </si>
  <si>
    <t>899231111</t>
  </si>
  <si>
    <t>Výšková úprava uličního vstupu nebo vpusti do 200 mm zvýšením mříže</t>
  </si>
  <si>
    <t>809735558</t>
  </si>
  <si>
    <t xml:space="preserve">Výšková úprava uličního vstupu nebo vpusti do 200 mm  zvýšením mříže</t>
  </si>
  <si>
    <t>36</t>
  </si>
  <si>
    <t>911122111</t>
  </si>
  <si>
    <t>Výroba dílů ocelového zábradlí do 50 kg při opravách mostů</t>
  </si>
  <si>
    <t>kg</t>
  </si>
  <si>
    <t>-555217167</t>
  </si>
  <si>
    <t>Oprava částí ocelového zábradlí mostů svařovaného nebo šroubovaného výroba dílů hmotnosti do 50 kg</t>
  </si>
  <si>
    <t>67*50</t>
  </si>
  <si>
    <t>37</t>
  </si>
  <si>
    <t>911122211</t>
  </si>
  <si>
    <t>Montáž dílů ocelového zábradlí do 50 kg při opravách mostů</t>
  </si>
  <si>
    <t>383049573</t>
  </si>
  <si>
    <t>Oprava částí ocelového zábradlí mostů svařovaného nebo šroubovaného montáž dílů hmotnosti do 50 kg</t>
  </si>
  <si>
    <t>38</t>
  </si>
  <si>
    <t>13010910</t>
  </si>
  <si>
    <t>ocel profilová UE 100 jakost 11 375</t>
  </si>
  <si>
    <t>-297662777</t>
  </si>
  <si>
    <t>Poznámka k položce:_x000d_
Hmotnost: 8,60 kg/m</t>
  </si>
  <si>
    <t>8,60/1000*2,0*1*33,5</t>
  </si>
  <si>
    <t>39</t>
  </si>
  <si>
    <t>13010742</t>
  </si>
  <si>
    <t>ocel profilová IPE 100 jakost 11 375</t>
  </si>
  <si>
    <t>1938811201</t>
  </si>
  <si>
    <t>Poznámka k položce:_x000d_
Hmotnost: 8,10 kg/m</t>
  </si>
  <si>
    <t>8,10/1000*1,03*1*34</t>
  </si>
  <si>
    <t>40</t>
  </si>
  <si>
    <t>13010186</t>
  </si>
  <si>
    <t>tyč ocelová plochá jakost 11 375 30x10mm</t>
  </si>
  <si>
    <t>-70214828</t>
  </si>
  <si>
    <t>Poznámka k položce:_x000d_
Hmotnost: 2,43 kg/m</t>
  </si>
  <si>
    <t>2,43/1000*0,84*15*33,5</t>
  </si>
  <si>
    <t>41</t>
  </si>
  <si>
    <t>13010216</t>
  </si>
  <si>
    <t>tyč ocelová plochá jakost 11 375 40x20mm</t>
  </si>
  <si>
    <t>1617160474</t>
  </si>
  <si>
    <t>Poznámka k položce:_x000d_
Hmotnost: 6,28 kg/m</t>
  </si>
  <si>
    <t>6,28/1000*1,96*2*33,5</t>
  </si>
  <si>
    <t>42</t>
  </si>
  <si>
    <t>13010208</t>
  </si>
  <si>
    <t>tyč ocelová plochá jakost 11 375 40x10mm</t>
  </si>
  <si>
    <t>-907036856</t>
  </si>
  <si>
    <t>Poznámka k položce:_x000d_
Hmotnost: 3,14 kg/m</t>
  </si>
  <si>
    <t>3,14/1000*0,07*4*33,5</t>
  </si>
  <si>
    <t>43</t>
  </si>
  <si>
    <t>13611228</t>
  </si>
  <si>
    <t>plech ocelový hladký jakost S235JR tl 10mm tabule</t>
  </si>
  <si>
    <t>-604390791</t>
  </si>
  <si>
    <t>Poznámka k položce:_x000d_
Hmotnost 160 kg/kus</t>
  </si>
  <si>
    <t>(0,2*0,2*0,01+0,15*0,06*0,008+0,09*0,06*0,008)*33,5*7,850</t>
  </si>
  <si>
    <t>44</t>
  </si>
  <si>
    <t>54879218</t>
  </si>
  <si>
    <t>šroub kotevní žárový Pz chemické patrony M12x110/168</t>
  </si>
  <si>
    <t>-129446774</t>
  </si>
  <si>
    <t>4*34</t>
  </si>
  <si>
    <t>45</t>
  </si>
  <si>
    <t>915211112</t>
  </si>
  <si>
    <t>Vodorovné dopravní značení dělící čáry souvislé š 125 mm retroreflexní bílý plast</t>
  </si>
  <si>
    <t>-159309839</t>
  </si>
  <si>
    <t xml:space="preserve">Vodorovné dopravní značení stříkaným plastem  dělící čára šířky 125 mm souvislá bílá retroreflexní</t>
  </si>
  <si>
    <t>46</t>
  </si>
  <si>
    <t>915611111</t>
  </si>
  <si>
    <t>Předznačení vodorovného liniového značení</t>
  </si>
  <si>
    <t>-1690049362</t>
  </si>
  <si>
    <t xml:space="preserve">Předznačení pro vodorovné značení  stříkané barvou nebo prováděné z nátěrových hmot liniové dělicí čáry, vodicí proužky</t>
  </si>
  <si>
    <t>47</t>
  </si>
  <si>
    <t>916241112.a</t>
  </si>
  <si>
    <t>Osazení obrubníku kamenného ležatého bez boční opěry do lože z betonu prostého</t>
  </si>
  <si>
    <t>-1577156004</t>
  </si>
  <si>
    <t>Osazení obrubníku kamenného se zřízením lože, s vyplněním a zatřením spár cementovou maltou ležatého bez boční opěry, do lože z betonu prostého</t>
  </si>
  <si>
    <t>Poznámka k položce:_x000d_
Zpětné osazení stávajících obrubníků do nové polohy</t>
  </si>
  <si>
    <t>0,8*67</t>
  </si>
  <si>
    <t>48</t>
  </si>
  <si>
    <t>916241112.b</t>
  </si>
  <si>
    <t>-1232806520</t>
  </si>
  <si>
    <t>Poznámka k položce:_x000d_
Náhrada části poškozených stávajících obrubníků obrubníky novými do bet. lože.</t>
  </si>
  <si>
    <t>0,2*67</t>
  </si>
  <si>
    <t>49</t>
  </si>
  <si>
    <t>58380003</t>
  </si>
  <si>
    <t>obrubník kamenný žulový přímý 1000x300x200mm</t>
  </si>
  <si>
    <t>-846370591</t>
  </si>
  <si>
    <t>Poznámka k položce:_x000d_
Hmotnost: 150 kg/bm</t>
  </si>
  <si>
    <t>13,4*1,02 'Přepočtené koeficientem množství</t>
  </si>
  <si>
    <t>50</t>
  </si>
  <si>
    <t>919122132</t>
  </si>
  <si>
    <t>Těsnění spár zálivkou za tepla pro komůrky š 20 mm hl 40 mm s těsnicím profilem</t>
  </si>
  <si>
    <t>-1059453089</t>
  </si>
  <si>
    <t xml:space="preserve">Utěsnění dilatačních spár zálivkou za tepla  v cementobetonovém nebo živičném krytu včetně adhezního nátěru s těsnicím profilem pod zálivkou, pro komůrky šířky 20 mm, hloubky 40 mm</t>
  </si>
  <si>
    <t>Poznámka k položce:_x000d_
Těsnící zálivka s předtěsněním podél říms, obrubníků a v místech napojení nové a stávající vozovky</t>
  </si>
  <si>
    <t>4*67+2*4,5</t>
  </si>
  <si>
    <t>51</t>
  </si>
  <si>
    <t>919735112</t>
  </si>
  <si>
    <t>Řezání stávajícího živičného krytu hl do 100 mm</t>
  </si>
  <si>
    <t>1539983535</t>
  </si>
  <si>
    <t xml:space="preserve">Řezání stávajícího živičného krytu nebo podkladu  hloubky přes 50 do 100 mm</t>
  </si>
  <si>
    <t>Poznámka k položce:_x000d_
Řezání jednotlivých vrstev asfaltového krytu vozovek a chodníku v místě napojení stávajících a nových vrstev</t>
  </si>
  <si>
    <t>2*67+2*3</t>
  </si>
  <si>
    <t>52</t>
  </si>
  <si>
    <t>931994142</t>
  </si>
  <si>
    <t>Těsnění dilatační spáry betonové konstrukce polyuretanovým tmelem do pl 4,0 cm2</t>
  </si>
  <si>
    <t>-1676095365</t>
  </si>
  <si>
    <t xml:space="preserve">Těsnění spáry betonové konstrukce pásy, profily, tmely  tmelem polyuretanovým spáry dilatační do 4,0 cm2</t>
  </si>
  <si>
    <t>7*1,2</t>
  </si>
  <si>
    <t>53</t>
  </si>
  <si>
    <t>936171122</t>
  </si>
  <si>
    <t>Osazení kovových doplňků mostního vybavení - kotevní desky uchycené k výztuži</t>
  </si>
  <si>
    <t>1827209847</t>
  </si>
  <si>
    <t xml:space="preserve">Osazení kovových doplňků mostního vybavení jednotlivě  kotevní desky uchycené k výztuži</t>
  </si>
  <si>
    <t>Poznámka k položce:_x000d_
Kotevní přípravky sloupů VO včetně PKO zabetonované do nové římsy</t>
  </si>
  <si>
    <t>54</t>
  </si>
  <si>
    <t>13611238</t>
  </si>
  <si>
    <t>plech ocelový hladký jakost S235JR tl 15mm tabule</t>
  </si>
  <si>
    <t>798767451</t>
  </si>
  <si>
    <t>Poznámka k položce:_x000d_
Hmotnost 720 kg/kus</t>
  </si>
  <si>
    <t>3*0,4*0,4*0,015*7,850</t>
  </si>
  <si>
    <t>55</t>
  </si>
  <si>
    <t>13021432</t>
  </si>
  <si>
    <t>tyč kotevní celozávitová CKT D 25mm S 670 H</t>
  </si>
  <si>
    <t>984924063</t>
  </si>
  <si>
    <t>4*3*0,7</t>
  </si>
  <si>
    <t>56</t>
  </si>
  <si>
    <t>13021442</t>
  </si>
  <si>
    <t>matice pro CKT celozávitovou kotevní tyč D 25mm S 670 H</t>
  </si>
  <si>
    <t>309297028</t>
  </si>
  <si>
    <t>5*4*3</t>
  </si>
  <si>
    <t>57</t>
  </si>
  <si>
    <t>941111131.R</t>
  </si>
  <si>
    <t>Montáž lešení řadového trubkového lehkého s podlahami zatížení do 200 kg/m2 š do 1,5 m v do 10 m</t>
  </si>
  <si>
    <t>-1930305075</t>
  </si>
  <si>
    <t xml:space="preserve">Montáž lešení řadového trubkového lehkého pracovního s podlahami  s provozním zatížením tř. 3 do 200 kg/m2 šířky tř. W12 přes 1,2 do 1,5 m, výšky do 10 m</t>
  </si>
  <si>
    <t>Poznámka k položce:_x000d_
včetně úpravy terénu pro osazení lešení</t>
  </si>
  <si>
    <t>2*51</t>
  </si>
  <si>
    <t>58</t>
  </si>
  <si>
    <t>941111231</t>
  </si>
  <si>
    <t>Příplatek k lešení řadovému trubkovému lehkému s podlahami š 1,5 m v 10 m za první a ZKD den použití</t>
  </si>
  <si>
    <t>872943695</t>
  </si>
  <si>
    <t xml:space="preserve">Montáž lešení řadového trubkového lehkého pracovního s podlahami  s provozním zatížením tř. 3 do 200 kg/m2 Příplatek za první a každý další den použití lešení k ceně -1131</t>
  </si>
  <si>
    <t>Poznámka k položce:_x000d_
předpoklad 60 dní</t>
  </si>
  <si>
    <t>2*51*60</t>
  </si>
  <si>
    <t>59</t>
  </si>
  <si>
    <t>941111831</t>
  </si>
  <si>
    <t>Demontáž lešení řadového trubkového lehkého s podlahami zatížení do 200 kg/m2 š do 1,5 m v do 10 m</t>
  </si>
  <si>
    <t>458955252</t>
  </si>
  <si>
    <t xml:space="preserve">Demontáž lešení řadového trubkového lehkého pracovního s podlahami  s provozním zatížením tř. 3 do 200 kg/m2 šířky tř. W12 přes 1,2 do 1,5 m, výšky do 10 m</t>
  </si>
  <si>
    <t>60</t>
  </si>
  <si>
    <t>941121111.R</t>
  </si>
  <si>
    <t>Montáž lešení řadového trubkového těžkého s podlahami zatížení do 600 kg/m2 š do 1,5 m v do 10 m</t>
  </si>
  <si>
    <t>-1053442513</t>
  </si>
  <si>
    <t xml:space="preserve">Montáž lešení řadového trubkového těžkého pracovního s podlahami  z fošen nebo dílců min. tl. 38 mm, s provozním zatížením tř. 4 do 300 kg/m2 šířky tř. W15 přes 1,5 do 1,8 m, výšky do 10 m</t>
  </si>
  <si>
    <t>Poznámka k položce:_x000d_
lešení pro vrtání kotev_x000d_
včetně úpravy terénu pro osazení lešení</t>
  </si>
  <si>
    <t>2*17</t>
  </si>
  <si>
    <t>61</t>
  </si>
  <si>
    <t>941121211.R</t>
  </si>
  <si>
    <t>Příplatek k lešení řadovému trubkovému těžkému s podlahami š 1,5 m v 10 m za první a ZKD den použití</t>
  </si>
  <si>
    <t>311439124</t>
  </si>
  <si>
    <t xml:space="preserve">Montáž lešení řadového trubkového těžkého pracovního s podlahami  Příplatek za první a každý další den použití lešení k ceně -1111</t>
  </si>
  <si>
    <t>2*17*60</t>
  </si>
  <si>
    <t>62</t>
  </si>
  <si>
    <t>941121811.R</t>
  </si>
  <si>
    <t>Demontáž lešení řadového trubkového těžkého s podlahami zatížení do 300 kg/m2 š do 1,5 m v do 10 m</t>
  </si>
  <si>
    <t>529627445</t>
  </si>
  <si>
    <t xml:space="preserve">Demontáž lešení řadového trubkového těžkého pracovního s podlahami  z fošen nebo dílců min. tl. 38 mm, s provozním zatížením tř. 4 do 300 kg/m2 šířky tř. W15 přes 1,5 do 1,8 m, výšky do 10 m</t>
  </si>
  <si>
    <t>63</t>
  </si>
  <si>
    <t>946231111</t>
  </si>
  <si>
    <t>Montáž zavěšeného lešení pod bednění mostních říms s vyložením do 0,9 m</t>
  </si>
  <si>
    <t>1516743217</t>
  </si>
  <si>
    <t>Zavěšené lešení pod bednění mostních říms pracovní a podpěrné s vyložením do 0,90 m montáž</t>
  </si>
  <si>
    <t>Poznámka k položce:_x000d_
Podpěrná skruž nových říms kotvená do dříku stávající zdi příp. zapřená o lešení</t>
  </si>
  <si>
    <t>64</t>
  </si>
  <si>
    <t>946231121</t>
  </si>
  <si>
    <t>Demontáž zavěšeného lešení podpěrného pod bednění mostní římsy</t>
  </si>
  <si>
    <t>-483098975</t>
  </si>
  <si>
    <t>Zavěšené lešení pod bednění mostních říms pracovní a podpěrné s vyložením do 0,90 m demontáž</t>
  </si>
  <si>
    <t>65</t>
  </si>
  <si>
    <t>962051111</t>
  </si>
  <si>
    <t>Bourání mostních zdí a pilířů z ŽB</t>
  </si>
  <si>
    <t>-1527828422</t>
  </si>
  <si>
    <t>Bourání mostních konstrukcí zdiva a pilířů ze železového betonu</t>
  </si>
  <si>
    <t>Poznámka k položce:_x000d_
Bourání stávajících říms</t>
  </si>
  <si>
    <t>16,2*0,75+50,4*0,6</t>
  </si>
  <si>
    <t>66</t>
  </si>
  <si>
    <t>966005211</t>
  </si>
  <si>
    <t>Rozebrání a odstranění silničního zábradlí se sloupky osazenými do říms nebo krycích desek</t>
  </si>
  <si>
    <t>773607100</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</si>
  <si>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</si>
  <si>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 xml:space="preserve">Poznámka k položce:_x000d_
Demontáž zábradlí  na převozitelné kusy a odvoz do šrotu</t>
  </si>
  <si>
    <t>977151118</t>
  </si>
  <si>
    <t>Jádrové vrty diamantovými korunkami do D 100 mm do stavebních materiálů</t>
  </si>
  <si>
    <t>1888811961</t>
  </si>
  <si>
    <t>Jádrové vrty diamantovými korunkami do stavebních materiálů (železobetonu, betonu, cihel, obkladů, dlažeb, kamene) průměru přes 90 do 100 mm</t>
  </si>
  <si>
    <t>Poznámka k položce:_x000d_
Vrty průměr do 100 mm dl. 2 m skrz dřík zdi pro odvodnění</t>
  </si>
  <si>
    <t>2*3</t>
  </si>
  <si>
    <t>68</t>
  </si>
  <si>
    <t>28619318</t>
  </si>
  <si>
    <t>trubka kanalizační PE-HD D 90mm</t>
  </si>
  <si>
    <t>-346872181</t>
  </si>
  <si>
    <t>Poznámka k položce:_x000d_
PE TR DN 80 mm dl. 0,5 m včetně vlepení do odvodňovacího vrtu</t>
  </si>
  <si>
    <t>1,5</t>
  </si>
  <si>
    <t>69</t>
  </si>
  <si>
    <t>977151124</t>
  </si>
  <si>
    <t>Jádrové vrty diamantovými korunkami do D 180 mm do stavebních materiálů</t>
  </si>
  <si>
    <t>726618983</t>
  </si>
  <si>
    <t>Jádrové vrty diamantovými korunkami do stavebních materiálů (železobetonu, betonu, cihel, obkladů, dlažeb, kamene) průměru přes 150 do 180 mm</t>
  </si>
  <si>
    <t>Poznámka k položce:_x000d_
Vrt průměr cca 180 mm a napojení ležatého svodu drenáže do uliční vpusti</t>
  </si>
  <si>
    <t>2*0,25</t>
  </si>
  <si>
    <t>70</t>
  </si>
  <si>
    <t>977151125</t>
  </si>
  <si>
    <t>Jádrové vrty diamantovými korunkami do D 200 mm do stavebních materiálů</t>
  </si>
  <si>
    <t>-276837186</t>
  </si>
  <si>
    <t>Jádrové vrty diamantovými korunkami do stavebních materiálů (železobetonu, betonu, cihel, obkladů, dlažeb, kamene) průměru přes 180 do 200 mm</t>
  </si>
  <si>
    <t>Poznámka k položce:_x000d_
Vrty průměr do 200 mm skrz dřík zdi pro zemní kotvy</t>
  </si>
  <si>
    <t>2*1,4</t>
  </si>
  <si>
    <t>71</t>
  </si>
  <si>
    <t>979021113</t>
  </si>
  <si>
    <t>Očištění vybouraných obrubníků a krajníků silničních při překopech inženýrských sítí</t>
  </si>
  <si>
    <t>-3983328</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</si>
  <si>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</si>
  <si>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72</t>
  </si>
  <si>
    <t>985121221</t>
  </si>
  <si>
    <t>Tryskání degradovaného betonu líce kleneb vodou pod tlakem do 300 barů</t>
  </si>
  <si>
    <t>1604367850</t>
  </si>
  <si>
    <t>Tryskání degradovaného betonu líce kleneb a podhledů vodou pod tlakem do 300 barů</t>
  </si>
  <si>
    <t>Poznámka k položce:_x000d_
Omytí povrchu betonů vodou 150 bar po bourání a před provedením nátěrů</t>
  </si>
  <si>
    <t>(1,7*66,6+390+0,5*5+2*13)+390+0,3*67+0,5*5+2*13+1,5*16,2+1,3*50,4</t>
  </si>
  <si>
    <t>73</t>
  </si>
  <si>
    <t>985121222</t>
  </si>
  <si>
    <t>Tryskání degradovaného betonu líce kleneb vodou pod tlakem do 1250 barů</t>
  </si>
  <si>
    <t>652486760</t>
  </si>
  <si>
    <t>Tryskání degradovaného betonu líce kleneb a podhledů vodou pod tlakem přes 300 do 1 250 barů</t>
  </si>
  <si>
    <t>Poznámka k položce:_x000d_
Otryskání celého líce a horní části rubu koruny betonové zdi vodním paprskem do 1200 bar</t>
  </si>
  <si>
    <t>1,7*66,6+390+0,5*5+2*13</t>
  </si>
  <si>
    <t>74</t>
  </si>
  <si>
    <t>985311120.R</t>
  </si>
  <si>
    <t>Nálistek z vysokopevnostní sanační malty</t>
  </si>
  <si>
    <t>ks</t>
  </si>
  <si>
    <t>-787128270</t>
  </si>
  <si>
    <t>Poznámka k položce:_x000d_
včetně nerezové výztuže_x000d_
včetně úpravy povrchu stávající zdi</t>
  </si>
  <si>
    <t>75</t>
  </si>
  <si>
    <t>985311211</t>
  </si>
  <si>
    <t>Reprofilace líce kleneb a podhledů cementovými sanačními maltami tl 10 mm</t>
  </si>
  <si>
    <t>-1247333222</t>
  </si>
  <si>
    <t>Reprofilace betonu sanačními maltami na cementové bázi ručně líce kleneb a podhledů, tloušťky do 10 mm</t>
  </si>
  <si>
    <t>Poznámka k položce:_x000d_
Vyspravení povrchu sanační maltou do hl. 10 mm (cca 50% povrchu líce zdi)</t>
  </si>
  <si>
    <t>0,5*(390+0,5*5+2*13)</t>
  </si>
  <si>
    <t>76</t>
  </si>
  <si>
    <t>985311213</t>
  </si>
  <si>
    <t>Reprofilace líce kleneb a podhledů cementovými sanačními maltami tl 30 mm</t>
  </si>
  <si>
    <t>-1229557846</t>
  </si>
  <si>
    <t>Reprofilace betonu sanačními maltami na cementové bázi ručně líce kleneb a podhledů, tloušťky přes 20 do 30 mm</t>
  </si>
  <si>
    <t>Poznámka k položce:_x000d_
Vyspravení povrchu sanační maltou do hl. 30 mm (cca 20% povrchu líce zdi, 100% horní části rubu koruny betonové zdi jako podklad pro izolaci NAIP)</t>
  </si>
  <si>
    <t>0,2*(390+0,5*5+2*13)+0,85*67</t>
  </si>
  <si>
    <t>77</t>
  </si>
  <si>
    <t>985311215</t>
  </si>
  <si>
    <t>Reprofilace líce kleneb a podhledů cementovými sanačními maltami tl 50 mm</t>
  </si>
  <si>
    <t>-169829996</t>
  </si>
  <si>
    <t>Reprofilace betonu sanačními maltami na cementové bázi ručně líce kleneb a podhledů, tloušťky přes 40 do 50 mm</t>
  </si>
  <si>
    <t>Poznámka k položce:_x000d_
Vyspravení povrchu sanační maltou do hl. 50 mm (cca 10% povrchu líce zdi)</t>
  </si>
  <si>
    <t>0,1*(390+0,5*5+2*13)</t>
  </si>
  <si>
    <t>78</t>
  </si>
  <si>
    <t>985312121</t>
  </si>
  <si>
    <t>Stěrka k vyrovnání betonových ploch líce kleneb a podhledů tl 2 mm</t>
  </si>
  <si>
    <t>-1649385061</t>
  </si>
  <si>
    <t>Stěrka k vyrovnání ploch reprofilovaného betonu líce kleneb a podhledů, tloušťky do 2 mm</t>
  </si>
  <si>
    <t>Poznámka k položce:_x000d_
Sjednocující stěrka líce opěrné zdi</t>
  </si>
  <si>
    <t>1*(390+0,5*5+2*13)</t>
  </si>
  <si>
    <t>79</t>
  </si>
  <si>
    <t>985321111</t>
  </si>
  <si>
    <t>Ochranný nátěr výztuže na cementové bázi stěn, líce kleneb a podhledů 1 vrstva tl 1 mm</t>
  </si>
  <si>
    <t>-1222257567</t>
  </si>
  <si>
    <t>Ochranný nátěr betonářské výztuže 1 vrstva tloušťky 1 mm na cementové bázi stěn, líce kleneb a podhledů</t>
  </si>
  <si>
    <t>Poznámka k položce:_x000d_
Ochrana obnažené výztuže, pasivační nátěr, cca 10 % plochy</t>
  </si>
  <si>
    <t>0,1*(1,7*66,6+390+0,5*5+2*13)</t>
  </si>
  <si>
    <t>80</t>
  </si>
  <si>
    <t>985323111</t>
  </si>
  <si>
    <t>Spojovací můstek reprofilovaného betonu na cementové bázi tl 1 mm</t>
  </si>
  <si>
    <t>-2124429206</t>
  </si>
  <si>
    <t>Spojovací můstek reprofilovaného betonu na cementové bázi, tloušťky 1 mm</t>
  </si>
  <si>
    <t>Poznámka k položce:_x000d_
Provedení adhezního můstku na povrchu dříku stávající betonové zdi</t>
  </si>
  <si>
    <t>390+0,5*5+2*13+1,7*67</t>
  </si>
  <si>
    <t>81</t>
  </si>
  <si>
    <t>985331219</t>
  </si>
  <si>
    <t>Dodatečné vlepování betonářské výztuže D 25 mm do chemické malty včetně vyvrtání otvoru</t>
  </si>
  <si>
    <t>-286850152</t>
  </si>
  <si>
    <t>Dodatečné vlepování betonářské výztuže včetně vyvrtání a vyčištění otvoru chemickou maltou průměr výztuže 25 mm</t>
  </si>
  <si>
    <t>Poznámka k položce:_x000d_
Vrty pro kotevní trny nové římsy hl. 0,8 m, 2x á 0,5 m, včetně vlepení trnů lepidlem vhodným pro chem. kotvy</t>
  </si>
  <si>
    <t>2*0,8*2*67</t>
  </si>
  <si>
    <t>82</t>
  </si>
  <si>
    <t>13021019</t>
  </si>
  <si>
    <t>tyč ocelová žebírková jakost BSt 500S (10 505) výztuž do betonu D 25mm</t>
  </si>
  <si>
    <t>2098911475</t>
  </si>
  <si>
    <t>Poznámka k položce:_x000d_
Hmotnost: 3,85 kg/m_x000d_
pozinkované</t>
  </si>
  <si>
    <t>(2*1,2*2*66,7*3,68)/1000</t>
  </si>
  <si>
    <t>997</t>
  </si>
  <si>
    <t>Přesun sutě</t>
  </si>
  <si>
    <t>83</t>
  </si>
  <si>
    <t>997221571</t>
  </si>
  <si>
    <t>Vodorovná doprava vybouraných hmot do 1 km</t>
  </si>
  <si>
    <t>-1904874143</t>
  </si>
  <si>
    <t xml:space="preserve">Vodorovná doprava vybouraných hmot  bez naložení, ale se složením a s hrubým urovnáním na vzdálenost do 1 km</t>
  </si>
  <si>
    <t>97,497+214,507+94,926</t>
  </si>
  <si>
    <t>84</t>
  </si>
  <si>
    <t>997221579</t>
  </si>
  <si>
    <t>Příplatek ZKD 1 km u vodorovné dopravy vybouraných hmot</t>
  </si>
  <si>
    <t>265057198</t>
  </si>
  <si>
    <t xml:space="preserve">Vodorovná doprava vybouraných hmot  bez naložení, ale se složením a s hrubým urovnáním na vzdálenost Příplatek k ceně za každý další i započatý 1 km přes 1 km</t>
  </si>
  <si>
    <t>Poznámka k položce:_x000d_
odhad vzdálenosti 20 km</t>
  </si>
  <si>
    <t>20*(97,497+214,507+94,926)</t>
  </si>
  <si>
    <t>85</t>
  </si>
  <si>
    <t>997221862</t>
  </si>
  <si>
    <t>Poplatek za uložení stavebního odpadu na recyklační skládce (skládkovné) z armovaného betonu pod kódem 17 01 01</t>
  </si>
  <si>
    <t>-1008308365</t>
  </si>
  <si>
    <t>Poplatek za uložení stavebního odpadu na recyklační skládce (skládkovné) z armovaného betonu zatříděného do Katalogu odpadů pod kódem 17 01 01</t>
  </si>
  <si>
    <t>42,39*2,3</t>
  </si>
  <si>
    <t>86</t>
  </si>
  <si>
    <t>997221873</t>
  </si>
  <si>
    <t>Poplatek za uložení stavebního odpadu na recyklační skládce (skládkovné) zeminy a kamení zatříděného do Katalogu odpadů pod kódem 17 05 04</t>
  </si>
  <si>
    <t>196982903</t>
  </si>
  <si>
    <t>13,4*0,2*0,3*2,8 "žulový obrubník"</t>
  </si>
  <si>
    <t>(107,72+10,2)*1,8 "zemina"</t>
  </si>
  <si>
    <t>Součet</t>
  </si>
  <si>
    <t>87</t>
  </si>
  <si>
    <t>997221875</t>
  </si>
  <si>
    <t>Poplatek za uložení stavebního odpadu na recyklační skládce (skládkovné) asfaltového bez obsahu dehtu zatříděného do Katalogu odpadů pod kódem 17 03 02</t>
  </si>
  <si>
    <t>-1400901362</t>
  </si>
  <si>
    <t>67*(1,5*0,2+1*0,12+0,8*0,28)*2,2</t>
  </si>
  <si>
    <t>998</t>
  </si>
  <si>
    <t>Přesun hmot</t>
  </si>
  <si>
    <t>88</t>
  </si>
  <si>
    <t>998212111</t>
  </si>
  <si>
    <t>Přesun hmot pro mosty zděné, monolitické betonové nebo ocelové v do 20 m</t>
  </si>
  <si>
    <t>-1480734562</t>
  </si>
  <si>
    <t xml:space="preserve">Přesun hmot pro mosty zděné, betonové monolitické, spřažené ocelobetonové nebo kovové  vodorovná dopravní vzdálenost do 100 m výška mostu do 20 m</t>
  </si>
  <si>
    <t>89</t>
  </si>
  <si>
    <t>998212195</t>
  </si>
  <si>
    <t>Příplatek k přesunu hmot pro mosty zděné nebo monolitické za zvětšený přesun do 5000 m</t>
  </si>
  <si>
    <t>-1627041014</t>
  </si>
  <si>
    <t xml:space="preserve">Přesun hmot pro mosty zděné, betonové monolitické, spřažené ocelobetonové nebo kovové  Příplatek k cenám za zvětšený přesun přes přes vymezenou největší dopravní vzdálenost do 5000 m</t>
  </si>
  <si>
    <t>PSV</t>
  </si>
  <si>
    <t>Práce a dodávky PSV</t>
  </si>
  <si>
    <t>711</t>
  </si>
  <si>
    <t>Izolace proti vodě, vlhkosti a plynům</t>
  </si>
  <si>
    <t>90</t>
  </si>
  <si>
    <t>711131811</t>
  </si>
  <si>
    <t>Odstranění izolace proti zemní vlhkosti vodorovné</t>
  </si>
  <si>
    <t>-900666721</t>
  </si>
  <si>
    <t xml:space="preserve">Odstranění izolace proti zemní vlhkosti  na ploše vodorovné V</t>
  </si>
  <si>
    <t>Poznámka k položce:_x000d_
Odstranění částí stávající izolace na římse a příp. i na rubu bourané čádti dříku zdi, včetně odvozu a uložení na skládku a poplatku (skládkovného)</t>
  </si>
  <si>
    <t>16,2*3,2+50,4*3,3</t>
  </si>
  <si>
    <t>91</t>
  </si>
  <si>
    <t>711142559</t>
  </si>
  <si>
    <t>Provedení izolace proti zemní vlhkosti pásy přitavením svislé NAIP</t>
  </si>
  <si>
    <t>709581090</t>
  </si>
  <si>
    <t xml:space="preserve">Provedení izolace proti zemní vlhkosti pásy přitavením  NAIP na ploše svislé S</t>
  </si>
  <si>
    <t>Poznámka k položce:_x000d_
Izolace rubu ŽB římsy a zdi v místě dilatačních spáry přídavné pásy š. 0,5 a 0,8 m.</t>
  </si>
  <si>
    <t>92</t>
  </si>
  <si>
    <t>62832001</t>
  </si>
  <si>
    <t>pás asfaltový natavitelný oxidovaný tl 3,5mm typu V60 S35 s vložkou ze skleněné rohože, s jemnozrnným minerálním posypem</t>
  </si>
  <si>
    <t>401259978</t>
  </si>
  <si>
    <t>252,64*1,221 'Přepočtené koeficientem množství</t>
  </si>
  <si>
    <t>93</t>
  </si>
  <si>
    <t>711491272</t>
  </si>
  <si>
    <t>Provedení doplňků izolace proti vodě na ploše svislé z textilií vrstva ochranná</t>
  </si>
  <si>
    <t>1890478464</t>
  </si>
  <si>
    <t>Provedení doplňků izolace proti vodě textilií na ploše svislé S vrstva ochranná</t>
  </si>
  <si>
    <t>Poznámka k položce:_x000d_
Plošná geokompozitní drenážní a ochranná vrstva izolace</t>
  </si>
  <si>
    <t>16,2*3,2+50,4*3,3+3*0,2*2</t>
  </si>
  <si>
    <t>94</t>
  </si>
  <si>
    <t>69311202</t>
  </si>
  <si>
    <t>geotextilie netkaná separační, ochranná, filtrační, drenážní PES(70%)+PP(30%) 500g/m2</t>
  </si>
  <si>
    <t>-12368319</t>
  </si>
  <si>
    <t>219,36*1,05 'Přepočtené koeficientem množství</t>
  </si>
  <si>
    <t>3 - SO 201 Opěrná zeď - úsek II</t>
  </si>
  <si>
    <t>716887324</t>
  </si>
  <si>
    <t>82*2</t>
  </si>
  <si>
    <t>111211241</t>
  </si>
  <si>
    <t>Snesení listnatého klestu D do 30 cm ve svahu přes 1:3</t>
  </si>
  <si>
    <t>-1489753552</t>
  </si>
  <si>
    <t>Snesení větví stromů na hromady nebo naložení na dopravní prostředek listnatých v rovině nebo ve svahu přes 1:3, průměru kmene do 30 cm</t>
  </si>
  <si>
    <t>112101102</t>
  </si>
  <si>
    <t>Odstranění stromů listnatých průměru kmene do 500 mm</t>
  </si>
  <si>
    <t>-1307392767</t>
  </si>
  <si>
    <t>Odstranění stromů s odřezáním kmene a s odvětvením listnatých, průměru kmene přes 300 do 500 mm</t>
  </si>
  <si>
    <t>113154123</t>
  </si>
  <si>
    <t>Frézování živičného krytu tl 50 mm pruh š 1 m pl do 500 m2 bez překážek v trase</t>
  </si>
  <si>
    <t>-419895110</t>
  </si>
  <si>
    <t xml:space="preserve">Frézování živičného podkladu nebo krytu  s naložením na dopravní prostředek plochy do 500 m2 bez překážek v trase pruhu šířky přes 0,5 m do 1 m, tloušťky vrstvy 50 mm</t>
  </si>
  <si>
    <t>1,7*66,6+1,7*62,7</t>
  </si>
  <si>
    <t>113154124</t>
  </si>
  <si>
    <t>Frézování živičného krytu tl 100 mm pruh š 1 m pl do 500 m2 bez překážek v trase</t>
  </si>
  <si>
    <t>-431616089</t>
  </si>
  <si>
    <t xml:space="preserve">Frézování živičného podkladu nebo krytu  s naložením na dopravní prostředek plochy do 500 m2 bez překážek v trase pruhu šířky přes 0,5 m do 1 m, tloušťky vrstvy 100 mm</t>
  </si>
  <si>
    <t>1,6*(9+6,4)</t>
  </si>
  <si>
    <t>1725191603</t>
  </si>
  <si>
    <t>72*1,2+10*1,2</t>
  </si>
  <si>
    <t>1890667578</t>
  </si>
  <si>
    <t>72*0,95</t>
  </si>
  <si>
    <t>-232764147</t>
  </si>
  <si>
    <t>9+6,4</t>
  </si>
  <si>
    <t>-867450697</t>
  </si>
  <si>
    <t>0,5*0,2*(8,8+12,8)+0,3*0,7*38</t>
  </si>
  <si>
    <t>131251203</t>
  </si>
  <si>
    <t>Hloubení jam zapažených v hornině třídy těžitelnosti I, skupiny 3 objem do 100 m3 strojně</t>
  </si>
  <si>
    <t>1943753494</t>
  </si>
  <si>
    <t>Hloubení zapažených jam a zářezů strojně s urovnáním dna do předepsaného profilu a spádu v hornině třídy těžitelnosti I skupiny 3 přes 50 do 100 m3</t>
  </si>
  <si>
    <t>0,95*(37,2+5,4)+0,7*29,4+(9+6,4)*0,5*0,3</t>
  </si>
  <si>
    <t>45568723</t>
  </si>
  <si>
    <t>0,45*72</t>
  </si>
  <si>
    <t>240933834</t>
  </si>
  <si>
    <t>32,4*1,8 'Přepočtené koeficientem množství</t>
  </si>
  <si>
    <t>-18671263</t>
  </si>
  <si>
    <t>-491829724</t>
  </si>
  <si>
    <t>70*0,2</t>
  </si>
  <si>
    <t>-1551959069</t>
  </si>
  <si>
    <t>Poznámka k položce:_x000d_
Podélná drenáž</t>
  </si>
  <si>
    <t>275321116</t>
  </si>
  <si>
    <t>Základové patky a bloky mostních konstrukcí ze ŽB C 20/25</t>
  </si>
  <si>
    <t>1637080399</t>
  </si>
  <si>
    <t>Základové konstrukce z betonu železového patky a bloky ve výkopu nebo na hlavách pilot C 20/25</t>
  </si>
  <si>
    <t>Poznámka k položce:_x000d_
Základ obkladní zdi ze stříkaného betonu, dobetonávka a přibetonávka patek stojek (předpoklad 50% povrchu), podbetonování úložného prahu v místě úprav</t>
  </si>
  <si>
    <t>0,1*70,6+0,15*(0,6*8+1,5*4)+2*0,1*1*1,7</t>
  </si>
  <si>
    <t>275321191</t>
  </si>
  <si>
    <t>Příplatek k základovým patkám a blokům mostních konstrukcí ze ŽB za betonáž malého do 25 m3</t>
  </si>
  <si>
    <t>373324368</t>
  </si>
  <si>
    <t>Základové konstrukce z betonu železového Příplatek k cenám za betonáž malého rozsahu do 25 m3</t>
  </si>
  <si>
    <t>275361412</t>
  </si>
  <si>
    <t>Výztuž základových patek a bloků ze svařovaných sítí do 6 kg/m2</t>
  </si>
  <si>
    <t>1360775079</t>
  </si>
  <si>
    <t>Výztuž základových konstrukcí patek a bloků ze svařovaných sítí, hmotnosti přes 3,5 do 6 kg/m2</t>
  </si>
  <si>
    <t>Poznámka k položce:_x000d_
Výztuž základu obkladní zdi ze stříkaného betonu, kotevní trny přibetonávky patek stojek a podbetonování úložného prahu. Předpoklad 160 kg/m3 včetně kotevních trnů do skalního podloží</t>
  </si>
  <si>
    <t>0,16*9,02</t>
  </si>
  <si>
    <t>985521111</t>
  </si>
  <si>
    <t>Stříkaný beton z mokré směsi stěn tl do 30 mm</t>
  </si>
  <si>
    <t>1758898891</t>
  </si>
  <si>
    <t>Stříkaný beton z mokré směsi pevnosti v tlaku do 45 MPa stěn, jedné vrstvy tloušťky do 30 mm</t>
  </si>
  <si>
    <t>Poznámka k položce:_x000d_
Obkladní stěna pod mostovkou galerie, provedení vrstvy průměrné tl. 150 mm ze stříkaného betonu včetně finálního zarovnání a vyhlazení povrchu</t>
  </si>
  <si>
    <t>5*170</t>
  </si>
  <si>
    <t>6*38</t>
  </si>
  <si>
    <t>413352111</t>
  </si>
  <si>
    <t>Zřízení podpěrné konstrukce nosníků výšky podepření do 4 m pro nosník výšky do 100 cm</t>
  </si>
  <si>
    <t>1474421489</t>
  </si>
  <si>
    <t>Podpěrná konstrukce nosníků a průvlaků výšky podepření do 4 m výšky nosníku (po spodní hranu stropní desky) do 100 cm zřízení</t>
  </si>
  <si>
    <t>Poznámka k položce:_x000d_
Podepření podpor galerie po dobu výstavby včetně kotvení_x000d_
včetně statického zajištění ŽB sloupů při odbourávání patek</t>
  </si>
  <si>
    <t>140</t>
  </si>
  <si>
    <t>413352112</t>
  </si>
  <si>
    <t>Odstranění podpěrné konstrukce nosníků výšky podepření do 4 m pro nosník výšky do 100 cm</t>
  </si>
  <si>
    <t>-1834831762</t>
  </si>
  <si>
    <t>Podpěrná konstrukce nosníků a průvlaků výšky podepření do 4 m výšky nosníku (po spodní hranu stropní desky) do 100 cm odstranění</t>
  </si>
  <si>
    <t>Poznámka k položce:_x000d_
Podepření podpor galerie po dobu výstavby včetně kotvení</t>
  </si>
  <si>
    <t>421321128</t>
  </si>
  <si>
    <t>Mostní nosné konstrukce deskové ze ŽB C 30/37</t>
  </si>
  <si>
    <t>2107320838</t>
  </si>
  <si>
    <t>Mostní železobetonové nosné konstrukce deskové nebo klenbové deskové, z betonu C 30/37</t>
  </si>
  <si>
    <t>Poznámka k položce:_x000d_
ŽB deska mostovky z C30/37-XF4</t>
  </si>
  <si>
    <t>0,9*37,2+1*29,4</t>
  </si>
  <si>
    <t>421361226</t>
  </si>
  <si>
    <t>Výztuž ŽB deskového mostu z betonářské oceli 10 505</t>
  </si>
  <si>
    <t>-2076792783</t>
  </si>
  <si>
    <t xml:space="preserve">Výztuž deskových konstrukcí  z betonářské oceli 10 505 (R) nebo BSt 500 deskového mostu</t>
  </si>
  <si>
    <t>Poznámka k položce:_x000d_
Výztuž ŽB desky mostovky, předpoklad 200 kg/m3</t>
  </si>
  <si>
    <t>62,88*0,2</t>
  </si>
  <si>
    <t>451315124</t>
  </si>
  <si>
    <t>Podkladní nebo výplňová vrstva z betonu C 12/15 tl do 150 mm</t>
  </si>
  <si>
    <t>962833754</t>
  </si>
  <si>
    <t xml:space="preserve">Podkladní a výplňové vrstvy z betonu prostého  tloušťky do 150 mm, z betonu C 12/15</t>
  </si>
  <si>
    <t>2,0*(37,2+5,4)+2,5*29,4</t>
  </si>
  <si>
    <t>-13197163</t>
  </si>
  <si>
    <t>0,8*82</t>
  </si>
  <si>
    <t>320087784</t>
  </si>
  <si>
    <t>635023093</t>
  </si>
  <si>
    <t>0,72*82+1,7*(9+6,4+62,7)</t>
  </si>
  <si>
    <t>-1966781596</t>
  </si>
  <si>
    <t>82*(1,1+1,2)+1,7*(9+6,4)</t>
  </si>
  <si>
    <t>1403420861</t>
  </si>
  <si>
    <t>82*1,2</t>
  </si>
  <si>
    <t>-1028415256</t>
  </si>
  <si>
    <t>1,7*(9+6,4+62,7)</t>
  </si>
  <si>
    <t>2018906751</t>
  </si>
  <si>
    <t>1,7*(9+6,4)</t>
  </si>
  <si>
    <t>-103935453</t>
  </si>
  <si>
    <t>1,1*82</t>
  </si>
  <si>
    <t>-1702646886</t>
  </si>
  <si>
    <t>Poznámka k položce:_x000d_
Nátěr S1 hydrofobní impegnace mostovky, podpěrných stojek, líce obkladní zdi ze stříkaného betonu nátěr</t>
  </si>
  <si>
    <t>(2*1,6*0,25+0,3*(0,1+1,2))*25+4*0,3*(2,1+2,5+2,6+2,8*5+3*11+1,3*5)</t>
  </si>
  <si>
    <t>(0,9*0,9-0,3*0,3+0,4*0,9*4)*25+2*1,5*4+5*2+2*1,2*4+23,8+14,3+25*(0,3*2,6+2*0,4*0,4)+170,6+3,3*66,6</t>
  </si>
  <si>
    <t>628611131</t>
  </si>
  <si>
    <t>Nátěr betonu mostu akrylátový 2x ochranný pružný OS-C</t>
  </si>
  <si>
    <t>-557596798</t>
  </si>
  <si>
    <t xml:space="preserve">Nátěr mostních betonových konstrukcí  akrylátový na siloxanové a plasticko-elastické bázi 2x ochranný pružný OS-C (OS 4)</t>
  </si>
  <si>
    <t>Poznámka k položce:_x000d_
Ochranný nátěr S4 proti CHRL, obruba mostovky, rozvinutá šířka 0,3 m</t>
  </si>
  <si>
    <t>0,3*66,6</t>
  </si>
  <si>
    <t>-911756280</t>
  </si>
  <si>
    <t>82*1,6</t>
  </si>
  <si>
    <t>1114527744</t>
  </si>
  <si>
    <t>Poznámka k položce:_x000d_
adhezně-penetrační nátěr na rubu ŽB římsy a zdi</t>
  </si>
  <si>
    <t>72*1,7+6*1,7*(0,5+0,8)</t>
  </si>
  <si>
    <t>-871045838</t>
  </si>
  <si>
    <t>82*50</t>
  </si>
  <si>
    <t>-2019999322</t>
  </si>
  <si>
    <t>-1813136609</t>
  </si>
  <si>
    <t>8,60/1000*2,0*1*41</t>
  </si>
  <si>
    <t>597658207</t>
  </si>
  <si>
    <t>8,10/1000*1,03*1*41</t>
  </si>
  <si>
    <t>1335867526</t>
  </si>
  <si>
    <t>2,43/1000*0,84*15*41</t>
  </si>
  <si>
    <t>582232700</t>
  </si>
  <si>
    <t>6,28/1000*1,96*2*41</t>
  </si>
  <si>
    <t>-2029314561</t>
  </si>
  <si>
    <t>3,14/1000*0,07*4*41</t>
  </si>
  <si>
    <t>-1608844284</t>
  </si>
  <si>
    <t>(0,2*0,2*0,01+0,15*0,06*0,008+0,09*0,06*0,008)*41*7,850</t>
  </si>
  <si>
    <t>434194565</t>
  </si>
  <si>
    <t>4*41</t>
  </si>
  <si>
    <t>911334621</t>
  </si>
  <si>
    <t>Mostní svodidlo ocelové úrovně zádržnosti H 2</t>
  </si>
  <si>
    <t>-1165791291</t>
  </si>
  <si>
    <t>Mostní svodidla ocelová s osazením sloupků kotvením do mostní konstrukce, se svodnicí úrovně zádržnosti H2</t>
  </si>
  <si>
    <t>Poznámka k položce:_x000d_
Nové svodidlo zhotovené v úseku II a části mezi úseky II a III</t>
  </si>
  <si>
    <t>142</t>
  </si>
  <si>
    <t>887025641</t>
  </si>
  <si>
    <t>1219246292</t>
  </si>
  <si>
    <t>-1647758412</t>
  </si>
  <si>
    <t>0,8*(9+6,4)</t>
  </si>
  <si>
    <t>1913720604</t>
  </si>
  <si>
    <t>0,2*(9+6,4)</t>
  </si>
  <si>
    <t>-1719027112</t>
  </si>
  <si>
    <t>3,08*1,02 'Přepočtené koeficientem množství</t>
  </si>
  <si>
    <t>269499635</t>
  </si>
  <si>
    <t>Poznámka k položce:_x000d_
Těsnící zálivka s předtěsněním podél říms, obrubníků a v místech napojení nové a stávající vozovky a chodníku</t>
  </si>
  <si>
    <t>2*82+2*(9+6,4)+5*3+62,7*2</t>
  </si>
  <si>
    <t>760629426</t>
  </si>
  <si>
    <t>2*82+4*3,4</t>
  </si>
  <si>
    <t>-116420748</t>
  </si>
  <si>
    <t>6*3</t>
  </si>
  <si>
    <t>342134670</t>
  </si>
  <si>
    <t>2,5*78,8</t>
  </si>
  <si>
    <t>-652420518</t>
  </si>
  <si>
    <t>2,5*78,8*60</t>
  </si>
  <si>
    <t>1581300779</t>
  </si>
  <si>
    <t>614516338</t>
  </si>
  <si>
    <t>Poznámka k položce:_x000d_
Bourání stávajících říms, ŽB desky mostovky včetně důlních profilů a prahu, bourání stříkaného betonu včetně základu, lokální bourání zdegradovaného betonu podbetonování patek stojek</t>
  </si>
  <si>
    <t>34,8*0,08+80,7*0,5+28,9*0,08+0,7*29,4+0,6*37,2+0,3*0,3*(6,4+9)+8*4*0,9*0,3*0,05</t>
  </si>
  <si>
    <t>-1257569113</t>
  </si>
  <si>
    <t>Poznámka k položce:_x000d_
Demontáž zábradlí na převozitelné kusy a odvoz do šrotu</t>
  </si>
  <si>
    <t>966005311</t>
  </si>
  <si>
    <t>Rozebrání a odstranění silničního svodidla s jednou pásnicí</t>
  </si>
  <si>
    <t>1743828232</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</si>
  <si>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</si>
  <si>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Poznámka k položce:_x000d_
Demontáž zábradelního svodidla na převozitelné kusy a odvoz do šrotu</t>
  </si>
  <si>
    <t>977151127</t>
  </si>
  <si>
    <t>Jádrové vrty diamantovými korunkami do D 250 mm do stavebních materiálů</t>
  </si>
  <si>
    <t>1009716073</t>
  </si>
  <si>
    <t>Jádrové vrty diamantovými korunkami do stavebních materiálů (železobetonu, betonu, cihel, obkladů, dlažeb, kamene) průměru přes 225 do 250 mm</t>
  </si>
  <si>
    <t>Poznámka k položce:_x000d_
Vrty průměr 250 mm dl. 1,2 m skrz dřík obkladní zdi pro vyústění drenáže</t>
  </si>
  <si>
    <t>1,2*4</t>
  </si>
  <si>
    <t>14011106</t>
  </si>
  <si>
    <t>trubka ocelová bezešvá hladká jakost 11 353 219x6,3mm</t>
  </si>
  <si>
    <t>2079410721</t>
  </si>
  <si>
    <t>Poznámka k položce:_x000d_
Vyústění svodu drenáže - nerezová TR DN 200 tl. 3 mm, včetně osazení do vývrtu a zainjektování cementovou injektážní směsí</t>
  </si>
  <si>
    <t>2*1+2*1,3</t>
  </si>
  <si>
    <t>14011098</t>
  </si>
  <si>
    <t>trubka ocelová bezešvá hladká jakost 11 353 159x4,5mm</t>
  </si>
  <si>
    <t>692572015</t>
  </si>
  <si>
    <t>Poznámka k položce:_x000d_
Nátok svodu drenáže - nerezová TR DN 150 tl. 3 mm s přírubou 400x400 mm, včetně osazení do trubky vyústění svodu drenáže a zatmelení mezikruží na koncích</t>
  </si>
  <si>
    <t>-2015871556</t>
  </si>
  <si>
    <t>-1687441119</t>
  </si>
  <si>
    <t>(2*1,6*0,25+0,3*(0,1+1,2))*25+4*0,3*(2,1+2,5+2,6+2,8*5+3*11+1,3*5)+(0,9*0,9-0,3*0,3+0,4*0,9*4)*25+2*1,5*4+5*2+2*1,2*4+23,8+14,3</t>
  </si>
  <si>
    <t>25*(0,3*2,6+2*0,4*0,4)+170,6+1,5*66,6+(2*1,6*0,25+0,3*(0,1+1,2))*25+4*0,3*(2,1+2,5+2,6+2,8*5+3*11+1,3*5)+(0,9*0,9-0,3*0,3+0,4*0,9*4)*25+2*1,5*4</t>
  </si>
  <si>
    <t>5*2+2*1,2*4+23,8+14,3+25*(0,3*2,6+2*0,4*0,4)+170,6+3,3*66,6+0,3*66,6</t>
  </si>
  <si>
    <t>-2044660222</t>
  </si>
  <si>
    <t>Poznámka k položce:_x000d_
Otryskání líce betonových podpěrných sloupů, trámů, patek galerie, zdí na předpolích galerie a povrchu obkladní stěny ze stříkaného betonu vodním paprskem do 1200 bar</t>
  </si>
  <si>
    <t>(2*1,6*0,25+0,3*(0,1+1,2))*25+4*0,3*(2,1+2,5+2,6+2,8*5+3*11+1,3*5)+(0,9*0,9-0,3*0,3+0,4*0,9*4)*25+2*1,5*4+5*2+2*1,2*4+23,8</t>
  </si>
  <si>
    <t>14,3+25*(0,3*2,6+2*0,4*0,4)+170,6</t>
  </si>
  <si>
    <t>-1012353270</t>
  </si>
  <si>
    <t>0,5*((2*1,6*0,25+0,3*(0,1+1,2))*25+4*0,3*(2,1+2,5+2,6+2,8*5+3*11+1,3*5))</t>
  </si>
  <si>
    <t>0,5*((0,9*0,9-0,3*0,3+0,4*0,9*4)*25+2*1,5*4+5*2+2*1,2*4+23,8+14,3+25*(0,3*2,6+2*0,4*0,4))</t>
  </si>
  <si>
    <t>2110020371</t>
  </si>
  <si>
    <t>Poznámka k položce:_x000d_
Vyspravení povrchu sanační maltou do hl. 30 mm (cca 20% povrchu líce zdi)</t>
  </si>
  <si>
    <t>0,2*((2*1,6*0,25+0,3*(0,1+1,2))*25+4*0,3*(2,1+2,5+2,6+2,8*5+3*11+1,3*5))</t>
  </si>
  <si>
    <t>0,2*((0,9*0,9-0,3*0,3+0,4*0,9*4)*25+2*1,5*4+5*2+2*1,2*4+23,8+14,3+25*(0,3*2,6+2*0,4*0,4))</t>
  </si>
  <si>
    <t>249125103</t>
  </si>
  <si>
    <t>0,1*((2*1,6*0,25+0,3*(0,1+1,2))*25+4*0,3*(2,1+2,5+2,6+2,8*5+3*11+1,3*5))</t>
  </si>
  <si>
    <t>0,1*((0,9*0,9-0,3*0,3+0,4*0,9*4)*25+2*1,5*4+5*2+2*1,2*4+23,8+14,3+25*(0,3*2,6+2*0,4*0,4))</t>
  </si>
  <si>
    <t>-1473055393</t>
  </si>
  <si>
    <t>Poznámka k položce:_x000d_
Sjednocující stěrka zhotovená na líci stříkaného betonu a všech sanovaných betonových površích</t>
  </si>
  <si>
    <t>-1435819003</t>
  </si>
  <si>
    <t>0,1*((2*1,6*0,25+0,3*(0,1+1,2))*25+4*0,3*(2,1+2,5+2,6+2,8*5+3*11+1,3*5)+(0,9*0,9-0,3*0,3+0,4*0,9*4)*25+2*1,5*4+5*2+2*1,2*4+23,8)</t>
  </si>
  <si>
    <t>0,1*(14,3+25*(0,3*2,6+2*0,4*0,4)+170,6)</t>
  </si>
  <si>
    <t>-1083365376</t>
  </si>
  <si>
    <t>985331213</t>
  </si>
  <si>
    <t>Dodatečné vlepování betonářské výztuže D 12 mm do chemické malty včetně vyvrtání otvoru</t>
  </si>
  <si>
    <t>870369609</t>
  </si>
  <si>
    <t>Dodatečné vlepování betonářské výztuže včetně vyvrtání a vyčištění otvoru chemickou maltou průměr výztuže 12 mm</t>
  </si>
  <si>
    <t>Poznámka k položce:_x000d_
Vrty průměr 14 mm hl. 0,15 m pro kotevní trny stříkaného betonu</t>
  </si>
  <si>
    <t>5*170*0,15</t>
  </si>
  <si>
    <t>13021013</t>
  </si>
  <si>
    <t>tyč ocelová žebírková jakost BSt 500S (10 505) výztuž do betonu D 12mm</t>
  </si>
  <si>
    <t>1390572268</t>
  </si>
  <si>
    <t>Poznámka k položce:_x000d_
Hmotnost: 0,89 kg/m_x000d_
pozinkované</t>
  </si>
  <si>
    <t>127,5*2</t>
  </si>
  <si>
    <t>255*0,00091 'Přepočtené koeficientem množství</t>
  </si>
  <si>
    <t>985331215</t>
  </si>
  <si>
    <t>Dodatečné vlepování betonářské výztuže D 16 mm do chemické malty včetně vyvrtání otvoru</t>
  </si>
  <si>
    <t>1739200907</t>
  </si>
  <si>
    <t>Dodatečné vlepování betonářské výztuže včetně vyvrtání a vyčištění otvoru chemickou maltou průměr výztuže 16 mm</t>
  </si>
  <si>
    <t>Poznámka k položce:_x000d_
Vrty průměr 18 mm hl. 0,3 m pro kotevní trny základu stříkaného betonu a dobetonávky základů stojek</t>
  </si>
  <si>
    <t>0,3*64*2+0,3*4*25</t>
  </si>
  <si>
    <t>13021015</t>
  </si>
  <si>
    <t>tyč ocelová žebírková jakost BSt 500S (10 505) výztuž do betonu D 16mm</t>
  </si>
  <si>
    <t>-117071580</t>
  </si>
  <si>
    <t>Poznámka k položce:_x000d_
Hmotnost: 1,58 kg/m_x000d_
pozinkované</t>
  </si>
  <si>
    <t>68,4*2</t>
  </si>
  <si>
    <t>136,8*0,00163 'Přepočtené koeficientem množství</t>
  </si>
  <si>
    <t>-1725394219</t>
  </si>
  <si>
    <t>Poznámka k položce:_x000d_
Vrty průměr 30 mm pro kotevní trny nové desky mostovky hl. 0,7 m do každého žebra původní nosné konstrukce</t>
  </si>
  <si>
    <t>0,7*33</t>
  </si>
  <si>
    <t>1197046200</t>
  </si>
  <si>
    <t>23,1*2</t>
  </si>
  <si>
    <t>46,2*0,00397 'Přepočtené koeficientem množství</t>
  </si>
  <si>
    <t>985521119</t>
  </si>
  <si>
    <t>Příplatek ke stříkanému betonu z mokré směsi stěn ZKD 10 mm</t>
  </si>
  <si>
    <t>1373960475</t>
  </si>
  <si>
    <t>Stříkaný beton z mokré směsi pevnosti v tlaku do 45 MPa stěn, jedné vrstvy tloušťky Příplatek k ceně za každých dalších i započatých 10 mm tloušťky</t>
  </si>
  <si>
    <t>2*38</t>
  </si>
  <si>
    <t>985562313</t>
  </si>
  <si>
    <t>Výztuž stříkaného betonu stěn ze svařovaných sítí jednovrstvých D drátu 8 mm velikost ok přes 100 mm</t>
  </si>
  <si>
    <t>-764726739</t>
  </si>
  <si>
    <t>Výztuž stříkaného betonu ze svařovaných sítí velikosti ok přes 100 mm jednovrstvých stěn, průměru drátu 8 mm</t>
  </si>
  <si>
    <t>Poznámka k položce:_x000d_
Výztuž stříkaného betonu - svařované sítě profil 8 s oky 100 x 100 mm</t>
  </si>
  <si>
    <t>170</t>
  </si>
  <si>
    <t>121023619</t>
  </si>
  <si>
    <t>207,377+132,817+97,712</t>
  </si>
  <si>
    <t>-2025777015</t>
  </si>
  <si>
    <t>20*(207,377+132,817+97,712)</t>
  </si>
  <si>
    <t>-1838499770</t>
  </si>
  <si>
    <t>90,164*2,3</t>
  </si>
  <si>
    <t>-500578438</t>
  </si>
  <si>
    <t>3,08*0,2*0,3*2,8 "žulový obrubník"</t>
  </si>
  <si>
    <t>(63,36+10,14)*1,8 "zemina"</t>
  </si>
  <si>
    <t>-1943720502</t>
  </si>
  <si>
    <t>(219,81*0,05+24,64*0,1+98,4*0,12+68,4*0,28)*2,2</t>
  </si>
  <si>
    <t>1192010496</t>
  </si>
  <si>
    <t>1486492565</t>
  </si>
  <si>
    <t>599710673</t>
  </si>
  <si>
    <t>Poznámka k položce:_x000d_
Odstranění částí stávající izolace na římse a příp. i na rubu bourané části dříku zdi, včetně odvozu a uložení na skládku a poplatku (skládkovného)</t>
  </si>
  <si>
    <t>1,8*78,8+1,4*70</t>
  </si>
  <si>
    <t>-518606244</t>
  </si>
  <si>
    <t>Poznámka k položce:_x000d_
Izolace rubu ŽB římsy a zdi v místě dilatačních spáry ztrojená pásy v šířce 0,5 m a 0,8 m.</t>
  </si>
  <si>
    <t>1205178514</t>
  </si>
  <si>
    <t>135,66*1,221 'Přepočtené koeficientem množství</t>
  </si>
  <si>
    <t>711191101</t>
  </si>
  <si>
    <t>Provedení izolace proti zemní vlhkosti hydroizolační stěrkou vodorovné na betonu, 1 vrstva</t>
  </si>
  <si>
    <t>119644274</t>
  </si>
  <si>
    <t>Provedení izolace proti zemní vlhkosti hydroizolační stěrkou na ploše vodorovné V jednovrstvá na betonu</t>
  </si>
  <si>
    <t>Poznámka k položce:_x000d_
Stěrková přímopochozí izolace římsy s protiskluzovým vsypem</t>
  </si>
  <si>
    <t>1,5*66,6</t>
  </si>
  <si>
    <t>28411090</t>
  </si>
  <si>
    <t>nátěr na podklady ochranný polymerní pro zátěž střední a silnou</t>
  </si>
  <si>
    <t>litr</t>
  </si>
  <si>
    <t>-1799736357</t>
  </si>
  <si>
    <t>Poznámka k položce:_x000d_
Spotřeba: 5 l/100 m2</t>
  </si>
  <si>
    <t>99,9*0,05 'Přepočtené koeficientem množství</t>
  </si>
  <si>
    <t>632367632</t>
  </si>
  <si>
    <t>72*1,7</t>
  </si>
  <si>
    <t>-208172146</t>
  </si>
  <si>
    <t>122,4*1,05 'Přepočtené koeficientem množství</t>
  </si>
  <si>
    <t>4 - SO 201 Opěrná zeď - úsek III</t>
  </si>
  <si>
    <t>113154122</t>
  </si>
  <si>
    <t>Frézování živičného krytu tl 40 mm pruh š 1 m pl do 500 m2 bez překážek v trase</t>
  </si>
  <si>
    <t>803754526</t>
  </si>
  <si>
    <t xml:space="preserve">Frézování živičného podkladu nebo krytu  s naložením na dopravní prostředek plochy do 500 m2 bez překážek v trase pruhu šířky přes 0,5 m do 1 m, tloušťky vrstvy 40 mm</t>
  </si>
  <si>
    <t>18,5*1,2</t>
  </si>
  <si>
    <t>2042052132</t>
  </si>
  <si>
    <t>18,5*1,1+13,6</t>
  </si>
  <si>
    <t>-2131207536</t>
  </si>
  <si>
    <t>9,2</t>
  </si>
  <si>
    <t>1239168569</t>
  </si>
  <si>
    <t>18,5*0,8</t>
  </si>
  <si>
    <t>-355786872</t>
  </si>
  <si>
    <t>Poznámka k položce:_x000d_
Vybourání stávajících obrubníků</t>
  </si>
  <si>
    <t>131251202</t>
  </si>
  <si>
    <t>Hloubení jam zapažených v hornině třídy těžitelnosti I, skupiny 3 objem do 50 m3 strojně</t>
  </si>
  <si>
    <t>-278117162</t>
  </si>
  <si>
    <t>Hloubení zapažených jam a zářezů strojně s urovnáním dna do předepsaného profilu a spádu v hornině třídy těžitelnosti I skupiny 3 přes 20 do 50 m3</t>
  </si>
  <si>
    <t>0,8*18,5+5*1,5*0,8+2,5*1*1,2+2*2*1,2</t>
  </si>
  <si>
    <t>131551201</t>
  </si>
  <si>
    <t>Hloubení jam zapažených v hornině třídy těžitelnosti III, skupiny 6 objem do 20 m3 strojně</t>
  </si>
  <si>
    <t>1899305251</t>
  </si>
  <si>
    <t>Hloubení zapažených jam a zářezů strojně s urovnáním dna do předepsaného profilu a spádu v hornině třídy těžitelnosti III skupiny 6 do 20 m3</t>
  </si>
  <si>
    <t>Poznámka k položce:_x000d_
Hloubení prostoru pro odvodnění</t>
  </si>
  <si>
    <t>0,5*(6,5+3)*1,2</t>
  </si>
  <si>
    <t>-1797806918</t>
  </si>
  <si>
    <t>0,4*18,5+5*1,5*0,8+2,5*1*1,2+2*2*1,2</t>
  </si>
  <si>
    <t>-1882071741</t>
  </si>
  <si>
    <t>21,2*1,8 'Přepočtené koeficientem množství</t>
  </si>
  <si>
    <t>21480832</t>
  </si>
  <si>
    <t>Poznámka k položce:_x000d_
Zásyp prostoru odvodnění štěrkem FR. 32/64</t>
  </si>
  <si>
    <t>58344197</t>
  </si>
  <si>
    <t>štěrkodrť frakce 0/63</t>
  </si>
  <si>
    <t>1473788199</t>
  </si>
  <si>
    <t>5,7*1,8 'Přepočtené koeficientem množství</t>
  </si>
  <si>
    <t>-1477823006</t>
  </si>
  <si>
    <t>19,5*0,2</t>
  </si>
  <si>
    <t>-1259200562</t>
  </si>
  <si>
    <t>Poznámka k položce:_x000d_
Podélná drenáž PE TR DN 150 mm</t>
  </si>
  <si>
    <t>212752103</t>
  </si>
  <si>
    <t>Trativod z drenážních trubek korugovaných PE-HD SN 4 perforace 360° včetně lože otevřený výkop DN 200 pro liniové stavby</t>
  </si>
  <si>
    <t>-773144510</t>
  </si>
  <si>
    <t>Trativody z drenážních trubek pro liniové stavby a komunikace se zřízením štěrkového lože pod trubky a s jejich obsypem v otevřeném výkopu trubka korugovaná sendvičová PE-HD SN 4 celoperforovaná 360° DN 200</t>
  </si>
  <si>
    <t>Poznámka k položce:_x000d_
Ležatý svod vyústění drenáže PE TR DN 200 mm, včetně osazení do vývrtu a zainjektování cementovou injektážní směsí</t>
  </si>
  <si>
    <t>311322611</t>
  </si>
  <si>
    <t>Nosná zeď ze ŽB odolného proti agresivnímu prostředí tř. C 30/37 bez výztuže</t>
  </si>
  <si>
    <t>-1964819949</t>
  </si>
  <si>
    <t>Nadzákladové zdi z betonu železového (bez výztuže) nosné odolného proti agresivnímu prostředí tř. C 30/37</t>
  </si>
  <si>
    <t>Poznámka k položce:_x000d_
Nové ŽB části z C30/37-XF2 - nová část dříku opěrné zdi, dobetonávka koncového žebra, základový práh obkladu, nový základ cihelné zdi přiléhající k řešené opěrné zdi</t>
  </si>
  <si>
    <t>0,3*0,15*(5+10,5)+13,5*1,3+0,2*(1+1,1)*3+2*0,5*1</t>
  </si>
  <si>
    <t>311351311</t>
  </si>
  <si>
    <t>Zřízení jednostranného bednění nosných nadzákladových zdí</t>
  </si>
  <si>
    <t>277194732</t>
  </si>
  <si>
    <t>Bednění nadzákladových zdí nosných rovné jednostranné zřízení</t>
  </si>
  <si>
    <t>Poznámka k položce:_x000d_
základ obkladu, dřík zdi, žebro</t>
  </si>
  <si>
    <t>0,5*15+(0,5+1,5)*12+3*0,5*3+2*2,4*0,5</t>
  </si>
  <si>
    <t>311351312</t>
  </si>
  <si>
    <t>Odstranění jednostranného bednění nosných nadzákladových zdí</t>
  </si>
  <si>
    <t>1056169452</t>
  </si>
  <si>
    <t>Bednění nadzákladových zdí nosných rovné jednostranné odstranění</t>
  </si>
  <si>
    <t>311361821</t>
  </si>
  <si>
    <t>Výztuž nosných zdí betonářskou ocelí 10 505</t>
  </si>
  <si>
    <t>118054873</t>
  </si>
  <si>
    <t>Výztuž nadzákladových zdí nosných svislých nebo odkloněných od svislice, rovných nebo oblých z betonářské oceli 10 505 (R) nebo BSt 500</t>
  </si>
  <si>
    <t>Poznámka k položce:_x000d_
Výztuž nových ŽB části z C30/37-XF2 - nová část dříku opěrné zdi, dobetonávka koncového žebra, základový práh obkladu. Předpoklad 160 kg/m3</t>
  </si>
  <si>
    <t>20,508*0,16</t>
  </si>
  <si>
    <t>317171126</t>
  </si>
  <si>
    <t>Kotvení monolitického betonu římsy do mostovky kotvou do vývrtu</t>
  </si>
  <si>
    <t>1941168219</t>
  </si>
  <si>
    <t xml:space="preserve">Kotvení monolitického betonu římsy do mostovky  kotvou do vývrtu</t>
  </si>
  <si>
    <t xml:space="preserve">Poznámka k položce:_x000d_
Kotvení  římsy do vývrtu včetně materiálu, vývrtu a kotvení_x000d_
á 1 m, pozinkované</t>
  </si>
  <si>
    <t>1068446013</t>
  </si>
  <si>
    <t>0,8*13,5+5*0,3*0,5+1,2*0,5+0,12*1*14,5</t>
  </si>
  <si>
    <t>1374824121</t>
  </si>
  <si>
    <t>0,5*14,2+(1,5+0,5)*13,5+0,5*2,5*2+5*5*0,7</t>
  </si>
  <si>
    <t>1421164607</t>
  </si>
  <si>
    <t>1912021807</t>
  </si>
  <si>
    <t>13,89*0,2</t>
  </si>
  <si>
    <t>334214111</t>
  </si>
  <si>
    <t>Kotvení kamenného obkladového zdiva mostů tl do 150 mm betonářskou výztuží</t>
  </si>
  <si>
    <t>1058172324</t>
  </si>
  <si>
    <t>Kotvení kamenného obkladového zdiva mostů tloušťky do 150 mm betonářskou výztuží</t>
  </si>
  <si>
    <t>17,0</t>
  </si>
  <si>
    <t>334214121</t>
  </si>
  <si>
    <t>Kotvení kamenného obkladového zdiva mostů tl do 350 mm betonářskou výztuží</t>
  </si>
  <si>
    <t>2108444912</t>
  </si>
  <si>
    <t>Kotvení kamenného obkladového zdiva mostů tloušťky do 350 mm betonářskou výztuží</t>
  </si>
  <si>
    <t>12,0</t>
  </si>
  <si>
    <t>334791112</t>
  </si>
  <si>
    <t>Prostup v betonových zdech z plastových trub DN do 110</t>
  </si>
  <si>
    <t>-1082196807</t>
  </si>
  <si>
    <t xml:space="preserve">Prostup v betonových zdech z plastových trub  průměru do DN 110</t>
  </si>
  <si>
    <t>Poznámka k položce:_x000d_
PE TR DN 100, včetně osazení do stávajících odvodňovacích otvorů a zainjektování (vlepení) cementovou injektážní směsí</t>
  </si>
  <si>
    <t>3*1,2</t>
  </si>
  <si>
    <t>334791113</t>
  </si>
  <si>
    <t>Prostup v betonových zdech z plastových trub DN do 160</t>
  </si>
  <si>
    <t>-559989032</t>
  </si>
  <si>
    <t xml:space="preserve">Prostup v betonových zdech z plastových trub  průměru do DN 160</t>
  </si>
  <si>
    <t>Poznámka k položce:_x000d_
PE TR DN 150 vsazené do stávajících odvodňovacích trub</t>
  </si>
  <si>
    <t>2*0,4</t>
  </si>
  <si>
    <t>-1164641715</t>
  </si>
  <si>
    <t>Poznámka k položce:_x000d_
Zajištění cihlené zdi proti zřícení</t>
  </si>
  <si>
    <t>25*2,5</t>
  </si>
  <si>
    <t>-911542456</t>
  </si>
  <si>
    <t>848101929</t>
  </si>
  <si>
    <t>0,7*21</t>
  </si>
  <si>
    <t>924313021</t>
  </si>
  <si>
    <t>0,8*18,5</t>
  </si>
  <si>
    <t>-488462658</t>
  </si>
  <si>
    <t>723083443</t>
  </si>
  <si>
    <t>0,7*18,5+1,7*5+2*2</t>
  </si>
  <si>
    <t>86861764</t>
  </si>
  <si>
    <t>(1,1+1,2)*18,5+1,7*5+2*2</t>
  </si>
  <si>
    <t>-1374973294</t>
  </si>
  <si>
    <t>1172243836</t>
  </si>
  <si>
    <t>0,05*(1,7*5+2*2)</t>
  </si>
  <si>
    <t>1565019377</t>
  </si>
  <si>
    <t>1360567660</t>
  </si>
  <si>
    <t>1,1*18,5</t>
  </si>
  <si>
    <t>628332121</t>
  </si>
  <si>
    <t>Omítka cementová zdí a valů zatřená hladká</t>
  </si>
  <si>
    <t>-1556298696</t>
  </si>
  <si>
    <t xml:space="preserve">Omítka cementová zdí a valů  zatřená na zdivu nebo na betonu hladká</t>
  </si>
  <si>
    <t>Poznámka k položce:_x000d_
Vyrovnání rubu dříku stávající zdi cementovou omítkou tl. 20 mm jako podklad pro novou izolaci NAIP</t>
  </si>
  <si>
    <t>0,5*(14+2*2)</t>
  </si>
  <si>
    <t>1697295845</t>
  </si>
  <si>
    <t>Poznámka k položce:_x000d_
Nátěr S1 hydrofobní impegnace betonových ploch - vnější část římsy, betonové části dříku zdi</t>
  </si>
  <si>
    <t>1*14+1,2*14+3*0,3*3+13*0,3+3+5*1,2</t>
  </si>
  <si>
    <t>-1495447094</t>
  </si>
  <si>
    <t>0,3*13,5</t>
  </si>
  <si>
    <t>242353211</t>
  </si>
  <si>
    <t>18,8*1,6</t>
  </si>
  <si>
    <t>1281402153</t>
  </si>
  <si>
    <t>Poznámka k položce:_x000d_
pečetící vrstva na rubu dříku zdi</t>
  </si>
  <si>
    <t>4*(14+2*2+8*1)+4*(0,8+0,5)</t>
  </si>
  <si>
    <t>1991584659</t>
  </si>
  <si>
    <t>18,8*50</t>
  </si>
  <si>
    <t>228799515</t>
  </si>
  <si>
    <t>362508780</t>
  </si>
  <si>
    <t>8,60/1000*2,0*1*9,4</t>
  </si>
  <si>
    <t>-1398425519</t>
  </si>
  <si>
    <t>8,10/1000*1,03*1*10</t>
  </si>
  <si>
    <t>457617851</t>
  </si>
  <si>
    <t>2,43/1000*0,84*15*9,4</t>
  </si>
  <si>
    <t>-1061911907</t>
  </si>
  <si>
    <t>6,28/1000*1,96*2*9,4</t>
  </si>
  <si>
    <t>-1848310059</t>
  </si>
  <si>
    <t>3,14/1000*0,07*4*9,4</t>
  </si>
  <si>
    <t>1069483105</t>
  </si>
  <si>
    <t>(0,2*0,2*0,01+0,15*0,06*0,008+0,09*0,06*0,008)*9,4*7,850</t>
  </si>
  <si>
    <t>426688460</t>
  </si>
  <si>
    <t>4*10</t>
  </si>
  <si>
    <t>-1649926004</t>
  </si>
  <si>
    <t>-1043311850</t>
  </si>
  <si>
    <t>20,5</t>
  </si>
  <si>
    <t>-1482351092</t>
  </si>
  <si>
    <t>916241112</t>
  </si>
  <si>
    <t>-515890933</t>
  </si>
  <si>
    <t>Poznámka k položce:_x000d_
Osazení nových kamenných obrubníků do bet. lože.</t>
  </si>
  <si>
    <t>1252750196</t>
  </si>
  <si>
    <t>5*1,02 'Přepočtené koeficientem množství</t>
  </si>
  <si>
    <t>-2038254731</t>
  </si>
  <si>
    <t>2*20+2*3,2</t>
  </si>
  <si>
    <t>-315910980</t>
  </si>
  <si>
    <t>2*18,5+2*2*1,2+2,2+3,3</t>
  </si>
  <si>
    <t>22977204</t>
  </si>
  <si>
    <t>2,6</t>
  </si>
  <si>
    <t>942322112.R</t>
  </si>
  <si>
    <t>Montáž těžkých konzol pro založení lešení v do 20 m s 1 podlahou š do 2,5 m</t>
  </si>
  <si>
    <t>1591350407</t>
  </si>
  <si>
    <t>Montáž konzol pro založení lešení osazených na stěně těžkých s jednou úrovní pracovní podlahy šířky tř. SW09 přes 0,9 do 1,2 m s možností přitížení lešením výšky do 20 m</t>
  </si>
  <si>
    <t>Poznámka k položce:_x000d_
dočasná plošina v úrovni paty opěrné zdi š. 2,5 m</t>
  </si>
  <si>
    <t>15+20</t>
  </si>
  <si>
    <t>-1902015120</t>
  </si>
  <si>
    <t>Poznámka k položce:_x000d_
Bourání stávajících říms, ŽB desky mostovky včetně důlních profilů a prahu, předepsaných částí opěr a koncového žebra, základu cihelné zdi přiléhající k opěrné zdi. Vše včetně naložení a odvozu na skládku</t>
  </si>
  <si>
    <t>1,1*13,6+0,2*(1+1,1)*3+0,3*0,3*3+0,5*0,5*5,2+2*0,5*1</t>
  </si>
  <si>
    <t>963071112</t>
  </si>
  <si>
    <t>Demontáž ocelových prvků mostů šroubovaných nebo svařovaných přes 100 kg</t>
  </si>
  <si>
    <t>-1938492762</t>
  </si>
  <si>
    <t>Demontáž ocelových prvků mostních konstrukcí ztužidel, sedel pro centrické uložení mostnic, stoliček, diagonál, svislic, styčníkových plechů, chodníkových konzol, podlahových nosníků, kabelových žlabů a ostatních drobných prvků šroubovaných nebo svařovaných, hmotnosti přes 100 kg</t>
  </si>
  <si>
    <t>Poznámka k položce:_x000d_
Demontáž ocelových nosníků z dvojice I 400 a odvozu do šrotu</t>
  </si>
  <si>
    <t>2*95*12,4</t>
  </si>
  <si>
    <t>-682208258</t>
  </si>
  <si>
    <t>-1361101718</t>
  </si>
  <si>
    <t>966005311.R</t>
  </si>
  <si>
    <t>Rozebrání silničního svodidla s jednou pásnicí a zpětné osazení</t>
  </si>
  <si>
    <t>-1364249275</t>
  </si>
  <si>
    <t>Poznámka k položce:_x000d_
Demontáž svodidla na převozitelné kusy, skladování po dobu stavby, zpětné osazení a případná lokální obnova PKO, včetně dopravy a manipulace</t>
  </si>
  <si>
    <t>966077121</t>
  </si>
  <si>
    <t>Odstranění různých doplňkových ocelových konstrukcí hmotnosti do 50 kg</t>
  </si>
  <si>
    <t>-641276319</t>
  </si>
  <si>
    <t>Odstranění různých konstrukcí na mostech doplňkových ocelových konstrukcí hmotnosti jednotlivě přes 20 do 50 kg</t>
  </si>
  <si>
    <t>Poznámka k položce:_x000d_
Vybourání mostních ložisek elastomerových</t>
  </si>
  <si>
    <t>975024161</t>
  </si>
  <si>
    <t>Zřízení podepření uvolněného zdiva tl do 1200 mm dřevěnou výztuhou</t>
  </si>
  <si>
    <t>1572456257</t>
  </si>
  <si>
    <t>Zřízení podepření uvolněného zdiva dřevěnou výztuhou, při tloušťce zdiva přes 900 do 1200 mm</t>
  </si>
  <si>
    <t>Poznámka k položce:_x000d_
Podepření a statické zajištění cihelné zdi přiléhající k opěrné zdi</t>
  </si>
  <si>
    <t>975024261</t>
  </si>
  <si>
    <t>Odstranění podepření uvolněného zdiva tl do 1200 mm dřevěnou výztuhou</t>
  </si>
  <si>
    <t>66802299</t>
  </si>
  <si>
    <t>Odstranění podepření uvolněného zdiva dřevenými výztuhami, při tloušťce zdiva přes 900 do 1200 mm</t>
  </si>
  <si>
    <t>1376232127</t>
  </si>
  <si>
    <t>Poznámka k položce:_x000d_
Vrty průměr 250 mm dl. 1,2 m skrz dřík zdi pro vyústění drenáže</t>
  </si>
  <si>
    <t>1,2</t>
  </si>
  <si>
    <t>928684161</t>
  </si>
  <si>
    <t>2*3+1,5*14+2*1+1*14+1,2*14+3*0,3*3+13*0,3+3+5*1,2+0,3*13,5+7</t>
  </si>
  <si>
    <t>2094007032</t>
  </si>
  <si>
    <t>Poznámka k položce:_x000d_
Otryskání líce betonových částí dříku zdi včetně koncového žebra vodním paprskem do 1200 bar</t>
  </si>
  <si>
    <t>3+0,2*(1+1,1)*3</t>
  </si>
  <si>
    <t>985141212</t>
  </si>
  <si>
    <t>Vyčištění trhlin a dutin ve zdivu š do 50 mm hl do 300 mm</t>
  </si>
  <si>
    <t>1661408556</t>
  </si>
  <si>
    <t>Vyčištění trhlin nebo dutin ve zdivu šířky přes 30 do 50 mm, hloubky přes 150 do 300 mm</t>
  </si>
  <si>
    <t>(3,2*14+2*2*1)*2</t>
  </si>
  <si>
    <t>985142112</t>
  </si>
  <si>
    <t>Vysekání spojovací hmoty ze spár zdiva hl do 40 mm dl do 12 m/m2</t>
  </si>
  <si>
    <t>984064763</t>
  </si>
  <si>
    <t>Vysekání spojovací hmoty ze spár zdiva včetně vyčištění hloubky spáry do 40 mm délky spáry na 1 m2 upravované plochy přes 6 do 12 m</t>
  </si>
  <si>
    <t>3,2*14+2*2*1</t>
  </si>
  <si>
    <t>985223212</t>
  </si>
  <si>
    <t>Přezdívání kamenného zdiva do aktivované malty přes 3 m3</t>
  </si>
  <si>
    <t>-1966469730</t>
  </si>
  <si>
    <t>Přezdívání zdiva do aktivované malty kamenného, objemu přes 3 m3</t>
  </si>
  <si>
    <t>Poznámka k položce:_x000d_
Nový kotvený kamenný obklad tl. 0,15 m před základem zdi a tl. 0,2 m před novým dříkem zdi</t>
  </si>
  <si>
    <t>0,15*(5,9+12,4)+0,2*12,7</t>
  </si>
  <si>
    <t>58380761</t>
  </si>
  <si>
    <t>kámen lomový pro zdivo kyklopské tl 15 cm</t>
  </si>
  <si>
    <t>2014855340</t>
  </si>
  <si>
    <t>5,9+12,4</t>
  </si>
  <si>
    <t>58380762</t>
  </si>
  <si>
    <t>kámen lomový pro zdivo kyklopské tl 20cm</t>
  </si>
  <si>
    <t>718591992</t>
  </si>
  <si>
    <t>12,7</t>
  </si>
  <si>
    <t>985231112</t>
  </si>
  <si>
    <t>Spárování zdiva aktivovanou maltou spára hl do 40 mm dl do 12 m/m2</t>
  </si>
  <si>
    <t>926374598</t>
  </si>
  <si>
    <t>Spárování zdiva hloubky do 40 mm aktivovanou maltou délky spáry na 1 m2 upravované plochy přes 6 do 12 m</t>
  </si>
  <si>
    <t>Poznámka k položce:_x000d_
Hloubkové spárování líce zdi z kamenného zdiva před provedením dobetonávky dříku - zlepšení technického stavu této části zdi</t>
  </si>
  <si>
    <t>1703450795</t>
  </si>
  <si>
    <t>0,5*3</t>
  </si>
  <si>
    <t>1821107294</t>
  </si>
  <si>
    <t>0,2*3</t>
  </si>
  <si>
    <t>-554600963</t>
  </si>
  <si>
    <t>0,1*3</t>
  </si>
  <si>
    <t>353077091</t>
  </si>
  <si>
    <t>-1907883317</t>
  </si>
  <si>
    <t>-738320643</t>
  </si>
  <si>
    <t>Poznámka k položce:_x000d_
Provedení adhezního můstku na povrchu dříku stávající betonové zdi a koncového žebra</t>
  </si>
  <si>
    <t>-1220099733</t>
  </si>
  <si>
    <t>Poznámka k položce:_x000d_
Vrty průměr 14 mm hl. 0,15 m v počtu 5 ks/m2 pro kotevní trny římsy nad obkladem</t>
  </si>
  <si>
    <t>0,15*5*14,5*1</t>
  </si>
  <si>
    <t>-1497798839</t>
  </si>
  <si>
    <t>10,875*2</t>
  </si>
  <si>
    <t>21,75*0,00091 'Přepočtené koeficientem množství</t>
  </si>
  <si>
    <t>1730994145</t>
  </si>
  <si>
    <t>Poznámka k položce:_x000d_
Vrty průměr 20 mm hl. 0,35 m á 0,25 m pro kotevní trny základu obkladu</t>
  </si>
  <si>
    <t>0,35*4*(6+11)</t>
  </si>
  <si>
    <t>-366417259</t>
  </si>
  <si>
    <t>23,8*2</t>
  </si>
  <si>
    <t>47,6*0,00163 'Přepočtené koeficientem množství</t>
  </si>
  <si>
    <t>-41200318</t>
  </si>
  <si>
    <t>Poznámka k položce:_x000d_
Vrty průměr 28 mm hl. 0,7 m pro kotevní nové části dříku zdi_x000d_
a pro zajištění stability cihlené zdi</t>
  </si>
  <si>
    <t>0,7*(2*(13+4)+2*2*13,5)</t>
  </si>
  <si>
    <t>25*2*2*0,5</t>
  </si>
  <si>
    <t>-649935565</t>
  </si>
  <si>
    <t>111,6*2</t>
  </si>
  <si>
    <t>223,2*0,00397 'Přepočtené koeficientem množství</t>
  </si>
  <si>
    <t>-1576189782</t>
  </si>
  <si>
    <t>43,217+62,58+23,971</t>
  </si>
  <si>
    <t>433817827</t>
  </si>
  <si>
    <t>20*(43,217+62,58+23,971)</t>
  </si>
  <si>
    <t>1663693268</t>
  </si>
  <si>
    <t>18,79*2,3</t>
  </si>
  <si>
    <t>-653828160</t>
  </si>
  <si>
    <t>5,0*0,2*0,3*2,8 "žulový obrubník"</t>
  </si>
  <si>
    <t>(28,6+5,7)*1,8 "zemina"</t>
  </si>
  <si>
    <t>95</t>
  </si>
  <si>
    <t>-444675177</t>
  </si>
  <si>
    <t>(22,2*0,04+20,35*0,08+13,6*0,1+9,2*0,2+14,8*0,35)*2,2</t>
  </si>
  <si>
    <t>96</t>
  </si>
  <si>
    <t>-490779385</t>
  </si>
  <si>
    <t>97</t>
  </si>
  <si>
    <t>1168683567</t>
  </si>
  <si>
    <t>98</t>
  </si>
  <si>
    <t>772686823</t>
  </si>
  <si>
    <t>(2+1,4)*13,6</t>
  </si>
  <si>
    <t>99</t>
  </si>
  <si>
    <t>-1059985614</t>
  </si>
  <si>
    <t>Poznámka k položce:_x000d_
Izolace rubu dříku zdi</t>
  </si>
  <si>
    <t>100</t>
  </si>
  <si>
    <t>-522143447</t>
  </si>
  <si>
    <t>109,2*1,221 'Přepočtené koeficientem množství</t>
  </si>
  <si>
    <t>101</t>
  </si>
  <si>
    <t>-1344727176</t>
  </si>
  <si>
    <t>1,5*14+2*1</t>
  </si>
  <si>
    <t>102</t>
  </si>
  <si>
    <t>-1223710239</t>
  </si>
  <si>
    <t>23*0,05 'Přepočtené koeficientem množství</t>
  </si>
  <si>
    <t>103</t>
  </si>
  <si>
    <t>711341564</t>
  </si>
  <si>
    <t>Provedení hydroizolace mostovek pásy přitavením NAIP</t>
  </si>
  <si>
    <t>847794690</t>
  </si>
  <si>
    <t xml:space="preserve">Provedení izolace mostovek pásy přitavením  NAIP</t>
  </si>
  <si>
    <t>Poznámka k položce:_x000d_
Ochrana izolace rubu dříku zdi pod římsou, pomocí konstrukčně natavených asfaltových pásů s AL vložkou.</t>
  </si>
  <si>
    <t>14*2</t>
  </si>
  <si>
    <t>104</t>
  </si>
  <si>
    <t>-1906894795</t>
  </si>
  <si>
    <t>28*1,1655 'Přepočtené koeficientem množství</t>
  </si>
  <si>
    <t>105</t>
  </si>
  <si>
    <t>1719074079</t>
  </si>
  <si>
    <t>1,8*14+4*(2*2+8*1)+4*(0,8+0,5)</t>
  </si>
  <si>
    <t>106</t>
  </si>
  <si>
    <t>-1385013281</t>
  </si>
  <si>
    <t>78,4*1,05 'Přepočtené koeficientem množství</t>
  </si>
  <si>
    <t>5 - SO 202 Opěrná zeď - úsek IV</t>
  </si>
  <si>
    <t xml:space="preserve">    789 - Povrchové úpravy ocelových konstrukcí a technologických zařízení</t>
  </si>
  <si>
    <t>113107323</t>
  </si>
  <si>
    <t>Odstranění podkladu z kameniva drceného tl 300 mm strojně pl do 50 m2</t>
  </si>
  <si>
    <t>-150921508</t>
  </si>
  <si>
    <t>Odstranění podkladů nebo krytů strojně plochy jednotlivě do 50 m2 s přemístěním hmot na skládku na vzdálenost do 3 m nebo s naložením na dopravní prostředek z kameniva hrubého drceného, o tl. vrstvy přes 200 do 300 mm</t>
  </si>
  <si>
    <t>Poznámka k položce:_x000d_
odstranění zásypových vrstev kontaminovaných asfaltovým pojivem</t>
  </si>
  <si>
    <t>13,5*2</t>
  </si>
  <si>
    <t>-1189393548</t>
  </si>
  <si>
    <t>14,7+111,7</t>
  </si>
  <si>
    <t>348800279</t>
  </si>
  <si>
    <t>113202111</t>
  </si>
  <si>
    <t>Vytrhání obrub krajníků obrubníků stojatých</t>
  </si>
  <si>
    <t>884880071</t>
  </si>
  <si>
    <t xml:space="preserve">Vytrhání obrub  s vybouráním lože, s přemístěním hmot na skládku na vzdálenost do 3 m nebo s naložením na dopravní prostředek z krajníků nebo obrubníků stojatých</t>
  </si>
  <si>
    <t xml:space="preserve">Poznámka k položce:_x000d_
odstranění záhonových obrubníků_x000d_
</t>
  </si>
  <si>
    <t>26,7</t>
  </si>
  <si>
    <t>121112003</t>
  </si>
  <si>
    <t>Sejmutí ornice tl vrstvy do 200 mm ručně</t>
  </si>
  <si>
    <t>1450384247</t>
  </si>
  <si>
    <t>Sejmutí ornice ručně při souvislé ploše, tl. vrstvy do 200 mm</t>
  </si>
  <si>
    <t>1,7*30</t>
  </si>
  <si>
    <t>-1973917839</t>
  </si>
  <si>
    <t>7,3*12,8+5,5*14,1+25,6*0,2+2,4*6</t>
  </si>
  <si>
    <t>151711111</t>
  </si>
  <si>
    <t>Osazení zápor ocelových dl do 8 m</t>
  </si>
  <si>
    <t>-1195027807</t>
  </si>
  <si>
    <t xml:space="preserve">Osazení ocelových zápor pro pažení hloubených vykopávek  do předem provedených vrtů se zabetonováním spodního konce, s příp. nutným obsypem zápory pískem délky od 0 do 8 m</t>
  </si>
  <si>
    <t>14*3</t>
  </si>
  <si>
    <t>13010980</t>
  </si>
  <si>
    <t>ocel profilová HE-B 200 jakost 11 375</t>
  </si>
  <si>
    <t>-276691696</t>
  </si>
  <si>
    <t>Poznámka k položce:_x000d_
Hmotnost: 63,00 kg/m</t>
  </si>
  <si>
    <t>42*0,063 'Přepočtené koeficientem množství</t>
  </si>
  <si>
    <t>151711131</t>
  </si>
  <si>
    <t>Vytažení zápor ocelových dl do 8 m</t>
  </si>
  <si>
    <t>1118029278</t>
  </si>
  <si>
    <t>Vytažení ocelových zápor pro pažení délky od 0 do 8 m</t>
  </si>
  <si>
    <t>151721111</t>
  </si>
  <si>
    <t>Zřízení pažení do ocelových zápor hl výkopu do 4 m s jeho následným odstraněním</t>
  </si>
  <si>
    <t>625393147</t>
  </si>
  <si>
    <t xml:space="preserve">Pažení do ocelových zápor  bez ohledu na druh pažin, s odstraněním pažení, hloubky výkopu do 4 m</t>
  </si>
  <si>
    <t>1*30</t>
  </si>
  <si>
    <t>2051067960</t>
  </si>
  <si>
    <t>Poznámka k položce:_x000d_
Zásyp za rubem zdi ŠD A 0/32 vč. nákupu materiálu a hutnění po vrstvách tl. 300 mm</t>
  </si>
  <si>
    <t>5,1*13+3*14+2,4*6+25,6*0,2+30*0,3+120*0,1</t>
  </si>
  <si>
    <t>532039974</t>
  </si>
  <si>
    <t>148,82*1,8 'Přepočtené koeficientem množství</t>
  </si>
  <si>
    <t>-170370412</t>
  </si>
  <si>
    <t>Poznámka k položce:_x000d_
Zásyp před rubem zdi zeminou vhodnou do násypu vč. nákupu materiálu a hutnění po vrstvách tl. 300 mm</t>
  </si>
  <si>
    <t>1,2*15,5+1*16</t>
  </si>
  <si>
    <t>58337331</t>
  </si>
  <si>
    <t>štěrkopísek frakce 0/22</t>
  </si>
  <si>
    <t>532217611</t>
  </si>
  <si>
    <t>34,6*1,8 'Přepočtené koeficientem množství</t>
  </si>
  <si>
    <t>182311123</t>
  </si>
  <si>
    <t>Rozprostření ornice ve svahu přes 1:5 tl vrstvy do 200 mm ručně</t>
  </si>
  <si>
    <t>-1093173098</t>
  </si>
  <si>
    <t>Rozprostření a urovnání ornice ve svahu sklonu přes 1:5 ručně při souvislé ploše, tl. vrstvy do 200 mm</t>
  </si>
  <si>
    <t>Poznámka k položce:_x000d_
tl. 150 mm</t>
  </si>
  <si>
    <t>183405211</t>
  </si>
  <si>
    <t>Výsev trávníku hydroosevem na ornici</t>
  </si>
  <si>
    <t>1630126147</t>
  </si>
  <si>
    <t xml:space="preserve">Výsev trávníku hydroosevem  na ornici</t>
  </si>
  <si>
    <t>00572410</t>
  </si>
  <si>
    <t>osivo směs travní parková</t>
  </si>
  <si>
    <t>-1603789204</t>
  </si>
  <si>
    <t>51*0,025 'Přepočtené koeficientem množství</t>
  </si>
  <si>
    <t>1317590646</t>
  </si>
  <si>
    <t>26*0,2</t>
  </si>
  <si>
    <t>-610039158</t>
  </si>
  <si>
    <t>11+15</t>
  </si>
  <si>
    <t>212752134</t>
  </si>
  <si>
    <t>Trativod z drenážních trubek korugovaných PE-HD SN 4 neperforovaná včetně lože otevřený výkop DN 250 pro liniové stavby</t>
  </si>
  <si>
    <t>-362530410</t>
  </si>
  <si>
    <t>Trativody z drenážních trubek pro liniové stavby a komunikace se zřízením štěrkového lože pod trubky a s jejich obsypem v otevřeném výkopu trubka korugovaná sendvičová PE-HD SN 4 neperforovaná DN 250</t>
  </si>
  <si>
    <t>Poznámka k položce:_x000d_
PE TR DN 250 nasazené na nerezové trubky svodů drenáže v případě prodloužení svodů odvodnění skrz zásyp před zdí</t>
  </si>
  <si>
    <t>2*1,5</t>
  </si>
  <si>
    <t>224511116.R</t>
  </si>
  <si>
    <t>Vrty maloprofilové D 300 mm úklon do 45° hl do 25 m hor. V a VI</t>
  </si>
  <si>
    <t>-1671208765</t>
  </si>
  <si>
    <t>Maloprofilové vrty průběžným sacím vrtáním průměru přes 195 do 245 mm do úklonu 45° v hl 0 až 25 m v hornině tř. V a VI</t>
  </si>
  <si>
    <t>Poznámka k položce:_x000d_
Pažení výkopu - vrty na zápory</t>
  </si>
  <si>
    <t>0,5*4,1*14</t>
  </si>
  <si>
    <t>224511114.R</t>
  </si>
  <si>
    <t>Vrty maloprofilové D 300 mm úklon do 45° hl do 25 m hor. III a IV</t>
  </si>
  <si>
    <t>-1858719413</t>
  </si>
  <si>
    <t>Maloprofilové vrty průběžným sacím vrtáním průměru přes 195 do 245 mm do úklonu 45° v hl 0 až 25 m v hornině tř. III a IV</t>
  </si>
  <si>
    <t>225411114</t>
  </si>
  <si>
    <t>Vrty maloprofilové jádrové D do 195 mm úklon do 45° hl do 25 m hor. III a IV</t>
  </si>
  <si>
    <t>1515130429</t>
  </si>
  <si>
    <t xml:space="preserve">Maloprofilové vrty jádrové  průměru přes 156 do 195 mm do úklonu 45° v hl 0 až 25 m v hornině tř. III a IV</t>
  </si>
  <si>
    <t>Poznámka k položce:_x000d_
vrty pro mikropiloty</t>
  </si>
  <si>
    <t>5,5*(2*14+3)</t>
  </si>
  <si>
    <t>275313711</t>
  </si>
  <si>
    <t>Základové patky z betonu tř. C 20/25</t>
  </si>
  <si>
    <t>-818074947</t>
  </si>
  <si>
    <t>Základy z betonu prostého patky a bloky z betonu kamenem neprokládaného tř. C 20/25</t>
  </si>
  <si>
    <t>Poznámka k položce:_x000d_
Základy sloupků oplocení a podezdívky z C25/30-XF1</t>
  </si>
  <si>
    <t>2*1*1,3*1,5+3*1*1*2</t>
  </si>
  <si>
    <t>-2077468923</t>
  </si>
  <si>
    <t>-2682695</t>
  </si>
  <si>
    <t>27*0,32*0,32*3,14*3,2*0,9</t>
  </si>
  <si>
    <t>282602119</t>
  </si>
  <si>
    <t>Příplatek za injektování vysokotlaké s dvojitým obturátorem mikropilot a kotev v podzemí</t>
  </si>
  <si>
    <t>378114752</t>
  </si>
  <si>
    <t xml:space="preserve">Injektování povrchové s dvojitým obturátorem mikropilot nebo kotev  Příplatek k ceně za injektování v podzemí nebo uzavřeném prostoru</t>
  </si>
  <si>
    <t>283111113</t>
  </si>
  <si>
    <t>Zřízení trubkových mikropilot svislých část hladká D 115 mm</t>
  </si>
  <si>
    <t>533034180</t>
  </si>
  <si>
    <t xml:space="preserve">Zřízení ocelových, trubkových mikropilot  tlakové i tahové svislé nebo odklon od svislice do 60° část hladká, průměru přes 105 do 115 mm</t>
  </si>
  <si>
    <t xml:space="preserve">Poznámka k položce:_x000d_
Mikropiloty TR 108/16 předpokládaný průměr vrtu 200 mm_x000d_
</t>
  </si>
  <si>
    <t>3,5*(2*14+3)</t>
  </si>
  <si>
    <t>14011080</t>
  </si>
  <si>
    <t>trubka ocelová bezešvá hladká jakost 11 353 108x20mm</t>
  </si>
  <si>
    <t>1778425333</t>
  </si>
  <si>
    <t>108,5*1,1 'Přepočtené koeficientem množství</t>
  </si>
  <si>
    <t>1405076125</t>
  </si>
  <si>
    <t>2*14+3</t>
  </si>
  <si>
    <t>13611258</t>
  </si>
  <si>
    <t>plech ocelový hladký jakost S235JR tl 25mm tabule</t>
  </si>
  <si>
    <t>-797648796</t>
  </si>
  <si>
    <t>Poznámka k položce:_x000d_
Hmotnost 1200 kg/kus</t>
  </si>
  <si>
    <t>311231149</t>
  </si>
  <si>
    <t>Zdivo nosné z cihel dl 240 mm P40 na MC 15</t>
  </si>
  <si>
    <t>996532438</t>
  </si>
  <si>
    <t>Zdivo z cihel pálených nosné z cihel plných dl. 240 mm P 40 na maltu MC-15</t>
  </si>
  <si>
    <t>Poznámka k položce:_x000d_
Dozdění cihelné zdi přiléhající k opěrné zdi a horní řady cihelných zídek zahradní terasy z nových cihel na MVC</t>
  </si>
  <si>
    <t>1,5*2*0,3+0,6*1*10</t>
  </si>
  <si>
    <t>-1552363773</t>
  </si>
  <si>
    <t>Poznámka k položce:_x000d_
Železobetonová zeď včetně nového schodiště z C30/37-XF2</t>
  </si>
  <si>
    <t>1,7*11+1,3*15+9,5*1,5</t>
  </si>
  <si>
    <t>-1740900526</t>
  </si>
  <si>
    <t>(3,8+4,2)*11,6+2*(1,5*0,7+0,8*2,5)+(2,5*3)*15+1,5*1+2*1,5*3</t>
  </si>
  <si>
    <t>93868377</t>
  </si>
  <si>
    <t>-2049930805</t>
  </si>
  <si>
    <t>Poznámka k položce:_x000d_
Předpoklad 200 kg/m3</t>
  </si>
  <si>
    <t>52,45*0,2</t>
  </si>
  <si>
    <t>-1699765824</t>
  </si>
  <si>
    <t>0,3*27</t>
  </si>
  <si>
    <t>-1401094820</t>
  </si>
  <si>
    <t>(1+0,5)*27,6+2*0,5*0,8</t>
  </si>
  <si>
    <t>1606058017</t>
  </si>
  <si>
    <t>-1282971491</t>
  </si>
  <si>
    <t>Poznámka k položce:_x000d_
předpoklad 220 kg/m3</t>
  </si>
  <si>
    <t>8,1*0,22</t>
  </si>
  <si>
    <t>-809786379</t>
  </si>
  <si>
    <t>Poznámka k položce:_x000d_
Vrty průměr 14 mm hl. 0,15 m v počtu 5 ks/m2 pro kotevní trny obkladu</t>
  </si>
  <si>
    <t>34+1,2*1,3</t>
  </si>
  <si>
    <t>348101120</t>
  </si>
  <si>
    <t>Osazení vrat nebo vrátek k oplocení na sloupky zděné nebo betonové plochy do 4 m2</t>
  </si>
  <si>
    <t>-960676805</t>
  </si>
  <si>
    <t>Osazení vrat nebo vrátek k oplocení na sloupky zděné nebo betonové, plochy jednotlivě přes 2 do 4 m2</t>
  </si>
  <si>
    <t>Poznámka k položce:_x000d_
konkrétní podoba oplocení a branky bude určena po dohodě s majitelem pozemku</t>
  </si>
  <si>
    <t>55342321</t>
  </si>
  <si>
    <t>branka vchodová kovová 1500x940 mm</t>
  </si>
  <si>
    <t>1128782262</t>
  </si>
  <si>
    <t>348101150</t>
  </si>
  <si>
    <t>Osazení vrat nebo vrátek k oplocení na sloupky zděné nebo betonové plochy do 10 m2</t>
  </si>
  <si>
    <t>308919055</t>
  </si>
  <si>
    <t>Osazení vrat nebo vrátek k oplocení na sloupky zděné nebo betonové, plochy jednotlivě přes 8 do 10 m2</t>
  </si>
  <si>
    <t>Poznámka k položce:_x000d_
nutno projednat s majitelem pozemku</t>
  </si>
  <si>
    <t>348211222</t>
  </si>
  <si>
    <t>Zdivo plotových zdí z pravidelných kamenů na maltu, objem kamene přes 0,02 m3, š spáry do 10 mm</t>
  </si>
  <si>
    <t>1183817180</t>
  </si>
  <si>
    <t>Zdivo plotových zdí a podezdívek z lomového kamene na maltu z pravidelných kamenů (na vazbu) objemu 1 kusu kamene přes 0,02 m3, šířka spáry přes 4 do 10 mm</t>
  </si>
  <si>
    <t>Poznámka k položce:_x000d_
Vyzdění 2 nových sloupků oplocení a přilehlých podezdívek, v případě dobrého technického stavu, přezdění</t>
  </si>
  <si>
    <t>0,9*0,9*2*3,5+0,8*1,2*2*3</t>
  </si>
  <si>
    <t>348941112</t>
  </si>
  <si>
    <t>Osazování rámového oplocení na MC v rámu 2500 mm</t>
  </si>
  <si>
    <t>-937977792</t>
  </si>
  <si>
    <t xml:space="preserve">Osazování rámového oplocení  na cementovou maltu min. MC-10, bez spárování, do zděných nebo betonových sloupků, výška rámu přes 1500 do 2500 mm</t>
  </si>
  <si>
    <t>Poznámka k položce:_x000d_
Ocelové oplocení s drátěnnou výplní, průměrná hmotnost 50 kg/m_x000d_
konkrétní podoba oplocení a branky bude určena po dohodě s majitelem pozemku</t>
  </si>
  <si>
    <t>31324810</t>
  </si>
  <si>
    <t>svařované plotové pletivo v rolích 25m výšky 1,50m průměr drátu 3mm rozměr oka 38x76mm povrchová úprava Pz a komaxit</t>
  </si>
  <si>
    <t>-1120055881</t>
  </si>
  <si>
    <t>-698527952</t>
  </si>
  <si>
    <t>Poznámka k položce:_x000d_
podkladní beton pod základem opěrné zdi</t>
  </si>
  <si>
    <t>27,7*2,8</t>
  </si>
  <si>
    <t>458311121</t>
  </si>
  <si>
    <t>Výplňové klíny za opěrou z betonu prostého C 12/15 hutněného po vrstvách</t>
  </si>
  <si>
    <t>550314045</t>
  </si>
  <si>
    <t xml:space="preserve">Výplňové klíny a filtrační vrstvy za opěrou z betonu hutněného po vrstvách  výplňového prostého</t>
  </si>
  <si>
    <t>Poznámka k položce:_x000d_
Podkladní a výplňový beton za opěrnou zdí pod drenáží, zabetonování dolních částí zápor C12/15</t>
  </si>
  <si>
    <t>27,7*0,76+0,1*14*1,3</t>
  </si>
  <si>
    <t>-2028152416</t>
  </si>
  <si>
    <t>0,4*32+0,1*15</t>
  </si>
  <si>
    <t>-1883912310</t>
  </si>
  <si>
    <t>-181487693</t>
  </si>
  <si>
    <t>113,3+32*1,1+15*0,4</t>
  </si>
  <si>
    <t>-249996638</t>
  </si>
  <si>
    <t>113,3+32*(1,1+1,2)+15*(0,4+0,5)</t>
  </si>
  <si>
    <t>1081912093</t>
  </si>
  <si>
    <t>32*1,2+15*0,5</t>
  </si>
  <si>
    <t>-1905906098</t>
  </si>
  <si>
    <t>113,3</t>
  </si>
  <si>
    <t>885918028</t>
  </si>
  <si>
    <t>146604185</t>
  </si>
  <si>
    <t>32*1,1+15*0,4</t>
  </si>
  <si>
    <t>1113338094</t>
  </si>
  <si>
    <t>Poznámka k položce:_x000d_
Nátěr S1 hydrofobní impegnace betonových ploch - vnější část římsy</t>
  </si>
  <si>
    <t>1,2*27</t>
  </si>
  <si>
    <t>-468195754</t>
  </si>
  <si>
    <t>1,6*(12+15)+1,2*30</t>
  </si>
  <si>
    <t>503461309</t>
  </si>
  <si>
    <t>2,8*27+2,8*(0,8+0,5)</t>
  </si>
  <si>
    <t>1384799499</t>
  </si>
  <si>
    <t>27*50</t>
  </si>
  <si>
    <t>-2066183028</t>
  </si>
  <si>
    <t>-1848289866</t>
  </si>
  <si>
    <t>8,60/1000*2,0*1*13,5</t>
  </si>
  <si>
    <t>-1846888381</t>
  </si>
  <si>
    <t>8,10/1000*1,03*1*14</t>
  </si>
  <si>
    <t>-1274184386</t>
  </si>
  <si>
    <t>2,43/1000*0,84*15*13,5</t>
  </si>
  <si>
    <t>451288888</t>
  </si>
  <si>
    <t>6,28/1000*1,96*2*13,5</t>
  </si>
  <si>
    <t>-89260486</t>
  </si>
  <si>
    <t>3,14/1000*0,07*4*13,5</t>
  </si>
  <si>
    <t>1110668981</t>
  </si>
  <si>
    <t>(0,2*0,2*0,01+0,15*0,06*0,008+0,09*0,06*0,008)*13,5*7,850</t>
  </si>
  <si>
    <t>-1375213038</t>
  </si>
  <si>
    <t>4*14</t>
  </si>
  <si>
    <t>-661165342</t>
  </si>
  <si>
    <t>-939919537</t>
  </si>
  <si>
    <t>1803685709</t>
  </si>
  <si>
    <t>0,8*30</t>
  </si>
  <si>
    <t>736350298</t>
  </si>
  <si>
    <t>0,2*30</t>
  </si>
  <si>
    <t>-960470144</t>
  </si>
  <si>
    <t>6*1,02 'Přepočtené koeficientem množství</t>
  </si>
  <si>
    <t>-1676502413</t>
  </si>
  <si>
    <t>4*30+2*4,5</t>
  </si>
  <si>
    <t>915956862</t>
  </si>
  <si>
    <t>2*30+2*3</t>
  </si>
  <si>
    <t>1886461533</t>
  </si>
  <si>
    <t>1,7+0,6+0,2</t>
  </si>
  <si>
    <t>936991111</t>
  </si>
  <si>
    <t>Odvodňovač kamenného zdiva mostu z PE potrubí DN 160 s vyvrtáním otvoru a utěsněním</t>
  </si>
  <si>
    <t>712549007</t>
  </si>
  <si>
    <t>Odvodňovače kamenného zdiva mostů z PE trubek DN 160 včetně utěsnění</t>
  </si>
  <si>
    <t>Poznámka k položce:_x000d_
trubky osazeny do bednění před betonáží dříků opěrných zdí</t>
  </si>
  <si>
    <t>2*0,8</t>
  </si>
  <si>
    <t>1042393588</t>
  </si>
  <si>
    <t>391853653</t>
  </si>
  <si>
    <t>941111131</t>
  </si>
  <si>
    <t>183928082</t>
  </si>
  <si>
    <t>30*2</t>
  </si>
  <si>
    <t>1098740795</t>
  </si>
  <si>
    <t>30*2*60</t>
  </si>
  <si>
    <t>-633256427</t>
  </si>
  <si>
    <t>961041211</t>
  </si>
  <si>
    <t>Bourání mostních základů z betonu prostého</t>
  </si>
  <si>
    <t>1538520180</t>
  </si>
  <si>
    <t>Bourání mostních konstrukcí základů z prostého betonu</t>
  </si>
  <si>
    <t xml:space="preserve">Poznámka k položce:_x000d_
Bourání základu stávající  kam. opěrné zdi a schodiště včetně odvozu a uložení na skládku</t>
  </si>
  <si>
    <t>1,4*0,7*26,7</t>
  </si>
  <si>
    <t>962022391</t>
  </si>
  <si>
    <t>Bourání zdiva nadzákladového kamenného na MV nebo MVC přes 1 m3</t>
  </si>
  <si>
    <t>131333586</t>
  </si>
  <si>
    <t>Bourání zdiva nadzákladového kamenného na maltu vápennou nebo vápenocementovou, objemu přes 1 m3</t>
  </si>
  <si>
    <t>Poznámka k položce:_x000d_
Bourání horní části stávající kam. opěrné zdi, schodiště, sloupku oplocení</t>
  </si>
  <si>
    <t>1,7*(16,7+3)+0,5*10+0,8*1*2,2</t>
  </si>
  <si>
    <t>962032230</t>
  </si>
  <si>
    <t>Bourání zdiva z cihel pálených nebo vápenopískových na MV nebo MVC do 1 m3</t>
  </si>
  <si>
    <t>-730099787</t>
  </si>
  <si>
    <t xml:space="preserve">Bourání zdiva nadzákladového z cihel nebo tvárnic  z cihel pálených nebo vápenopískových, na maltu vápennou nebo vápenocementovou, objemu do 1 m3</t>
  </si>
  <si>
    <t>Poznámka k položce:_x000d_
Odbourání poškozené části cihelné zdi</t>
  </si>
  <si>
    <t>1,5*2*0,3</t>
  </si>
  <si>
    <t>962032231</t>
  </si>
  <si>
    <t>Bourání zdiva z cihel pálených nebo vápenopískových na MV nebo MVC přes 1 m3</t>
  </si>
  <si>
    <t>938798885</t>
  </si>
  <si>
    <t xml:space="preserve">Bourání zdiva nadzákladového z cihel nebo tvárnic  z cihel pálených nebo vápenopískových, na maltu vápennou nebo vápenocementovou, objemu přes 1 m3</t>
  </si>
  <si>
    <t>Poznámka k položce:_x000d_
Bourání horní řady cihelných zídek zahradní terasy - pouze v případě jejich špatného technického stavu, kdy by hrozilo jejich poškození při hloubení výkopů</t>
  </si>
  <si>
    <t>0,6*1*10</t>
  </si>
  <si>
    <t>1795235366</t>
  </si>
  <si>
    <t>0,1*0,6*27</t>
  </si>
  <si>
    <t>1801505178</t>
  </si>
  <si>
    <t>966072811</t>
  </si>
  <si>
    <t>Rozebrání rámového oplocení na ocelové sloupky výšky do 2 m</t>
  </si>
  <si>
    <t>204890021</t>
  </si>
  <si>
    <t>Rozebrání oplocení z dílců rámových na ocelové sloupky, výšky přes 1 do 2 m</t>
  </si>
  <si>
    <t>Poznámka k položce:_x000d_
rozebrání a odvoz do šrotu</t>
  </si>
  <si>
    <t>966073812</t>
  </si>
  <si>
    <t>Rozebrání vrat a vrátek k oplocení plochy do 10 m2</t>
  </si>
  <si>
    <t>2108544578</t>
  </si>
  <si>
    <t>Rozebrání vrat a vrátek k oplocení plochy jednotlivě přes 6 do 10 m2</t>
  </si>
  <si>
    <t>Poznámka k položce:_x000d_
Stávající ocelová vjezdová vrata dvoukřídlá 3,5x2,5 m - následná demontáž, repase, obnova PKO a zpětné osazení do nové polohy, nutno projednat s majitelem pozemku</t>
  </si>
  <si>
    <t>762880472</t>
  </si>
  <si>
    <t>Poznámka k položce:_x000d_
Podepření a statické zajištění cihelné zdi přiléhající k opěrné zdi vedle části cihelné zdi, která bude v rámci stavby odbourána a znovu vybudována</t>
  </si>
  <si>
    <t>1,2*2</t>
  </si>
  <si>
    <t>1108795049</t>
  </si>
  <si>
    <t>-154840323</t>
  </si>
  <si>
    <t>Poznámka k položce:_x000d_
Omytí povrchu betonové římsy vodou 150 bar před provedením nátěrů</t>
  </si>
  <si>
    <t>155371823</t>
  </si>
  <si>
    <t>Poznámka k položce:_x000d_
Obklad líce zdi a schodiště</t>
  </si>
  <si>
    <t>0,2*(2*27,8+1,8*4,9)</t>
  </si>
  <si>
    <t>34383998</t>
  </si>
  <si>
    <t>(2*27,8+1,8*4,9)</t>
  </si>
  <si>
    <t>-1229234267</t>
  </si>
  <si>
    <t>65,415+3,726+462,535+73,436</t>
  </si>
  <si>
    <t>1754930817</t>
  </si>
  <si>
    <t>20*(65,415+3,726+462,535+73,436)</t>
  </si>
  <si>
    <t>997221861</t>
  </si>
  <si>
    <t>Poplatek za uložení stavebního odpadu na recyklační skládce (skládkovné) z prostého betonu pod kódem 17 01 01</t>
  </si>
  <si>
    <t>2012837545</t>
  </si>
  <si>
    <t>Poplatek za uložení stavebního odpadu na recyklační skládce (skládkovné) z prostého betonu zatříděného do Katalogu odpadů pod kódem 17 01 01</t>
  </si>
  <si>
    <t>26,166*2,5</t>
  </si>
  <si>
    <t>-2024294491</t>
  </si>
  <si>
    <t>1,62*2,3</t>
  </si>
  <si>
    <t>425388614</t>
  </si>
  <si>
    <t>40,25*2,5 "kamenné zdivo"</t>
  </si>
  <si>
    <t>(6,0*0,2*0,3+26,7*0,25*0,15)*2,8 "žulový obrubník"</t>
  </si>
  <si>
    <t>6,9*2,2 "cihelné zdivo"</t>
  </si>
  <si>
    <t>190,510*1,8 "zemina"</t>
  </si>
  <si>
    <t>917102100</t>
  </si>
  <si>
    <t>(13,5*0,6+14,7*0,2+111,7*0,2)*2,2</t>
  </si>
  <si>
    <t>1831589727</t>
  </si>
  <si>
    <t>-1183835743</t>
  </si>
  <si>
    <t>711122131</t>
  </si>
  <si>
    <t>Provedení izolace proti zemní vlhkosti svislé za horka nátěrem asfaltovým</t>
  </si>
  <si>
    <t>-1955950665</t>
  </si>
  <si>
    <t xml:space="preserve">Provedení izolace proti zemní vlhkosti natěradly a tmely za horka  na ploše svislé S nátěrem asfaltovým</t>
  </si>
  <si>
    <t>27*(0,6+2,2)+2*1,5</t>
  </si>
  <si>
    <t>11163153</t>
  </si>
  <si>
    <t>emulze asfaltová penetrační</t>
  </si>
  <si>
    <t>-1376989380</t>
  </si>
  <si>
    <t>78,6*0,4 'Přepočtené koeficientem množství</t>
  </si>
  <si>
    <t>107</t>
  </si>
  <si>
    <t>-2145908185</t>
  </si>
  <si>
    <t>Poznámka k položce:_x000d_
Odstranění případných částí stávající izolace na římse a zdi včetně odvozu a uložení na skládku</t>
  </si>
  <si>
    <t>27*2</t>
  </si>
  <si>
    <t>108</t>
  </si>
  <si>
    <t>-1420356770</t>
  </si>
  <si>
    <t>Poznámka k položce:_x000d_
Izolace rubu ŽB římsy a zdi</t>
  </si>
  <si>
    <t>109</t>
  </si>
  <si>
    <t>160518077</t>
  </si>
  <si>
    <t>79,24*1,221 'Přepočtené koeficientem množství</t>
  </si>
  <si>
    <t>110</t>
  </si>
  <si>
    <t>711151101</t>
  </si>
  <si>
    <t>Provedení izolace proti zemní vlhkosti vodorovné hydroizolační rohoží bentonitovou</t>
  </si>
  <si>
    <t>-1556081373</t>
  </si>
  <si>
    <t>Provedení izolace proti zemní vlhkosti bentonitovou rohoží na ploše vodorovné V</t>
  </si>
  <si>
    <t>Poznámka k položce:_x000d_
Bentonitová rohož navazující na izolaci za rubem zárubní zdi</t>
  </si>
  <si>
    <t>1,8*30</t>
  </si>
  <si>
    <t>111</t>
  </si>
  <si>
    <t>56284515</t>
  </si>
  <si>
    <t>rohož bentonitová 3,5 kg/m2</t>
  </si>
  <si>
    <t>1467460822</t>
  </si>
  <si>
    <t>54*1,1655 'Přepočtené koeficientem množství</t>
  </si>
  <si>
    <t>112</t>
  </si>
  <si>
    <t>537920877</t>
  </si>
  <si>
    <t>2,8*27</t>
  </si>
  <si>
    <t>113</t>
  </si>
  <si>
    <t>-426808874</t>
  </si>
  <si>
    <t>75,6*1,05 'Přepočtené koeficientem množství</t>
  </si>
  <si>
    <t>789</t>
  </si>
  <si>
    <t>Povrchové úpravy ocelových konstrukcí a technologických zařízení</t>
  </si>
  <si>
    <t>114</t>
  </si>
  <si>
    <t>789222532</t>
  </si>
  <si>
    <t>Otryskání abrazivem ze strusky ocelových kcí třídy II stupeň zarezavění C stupeň přípravy Sa 2 1/2</t>
  </si>
  <si>
    <t>-624365172</t>
  </si>
  <si>
    <t>Otryskání povrchů ocelových konstrukcí suché abrazivní tryskání abrazivem ze strusky třídy II stupeň zrezivění C, stupeň přípravy Sa 2½</t>
  </si>
  <si>
    <t>Poznámka k položce:_x000d_
Stávající ocelová vjezdová vrata dvoukřídlá 3,5x2,5 m</t>
  </si>
  <si>
    <t>2,5*3,5</t>
  </si>
  <si>
    <t>115</t>
  </si>
  <si>
    <t>789326111</t>
  </si>
  <si>
    <t>Nátěr ocelových konstrukcí třídy II jednosložkový alkydový základní tl do 80 µm</t>
  </si>
  <si>
    <t>-90634995</t>
  </si>
  <si>
    <t>Nátěr ocelových konstrukcí třídy II jednosložkový alkydový základní, tloušťky do 80 μm</t>
  </si>
  <si>
    <t>116</t>
  </si>
  <si>
    <t>789326116</t>
  </si>
  <si>
    <t>Nátěr ocelových konstrukcí třídy II jednosložkový alkydový mezivrstva tl do 80 μm</t>
  </si>
  <si>
    <t>-1304806589</t>
  </si>
  <si>
    <t>Nátěr ocelových konstrukcí třídy II jednosložkový alkydový mezivrstva, tloušťky do 80 μm</t>
  </si>
  <si>
    <t>117</t>
  </si>
  <si>
    <t>789326121</t>
  </si>
  <si>
    <t>Nátěr ocelových konstrukcí třídy II jednosložkový alkydový krycí (vrchní) tl do 80 µm</t>
  </si>
  <si>
    <t>975075812</t>
  </si>
  <si>
    <t>Nátěr ocelových konstrukcí třídy II jednosložkový alkydový krycí (vrchní), tloušťky do 80 μm</t>
  </si>
  <si>
    <t>6 - SO 401 Přeložka VO</t>
  </si>
  <si>
    <t xml:space="preserve">    741 - Elektroinstalace - silnoproud</t>
  </si>
  <si>
    <t>M - Práce a dodávky M</t>
  </si>
  <si>
    <t xml:space="preserve">    21-M - Elektromontáže</t>
  </si>
  <si>
    <t xml:space="preserve">    46-M - Zemní práce při extr.mont.pracích</t>
  </si>
  <si>
    <t xml:space="preserve">    58-M - Revize vyhrazených technických zařízení</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</si>
  <si>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</si>
  <si>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</si>
  <si>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</si>
  <si>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</si>
  <si>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</si>
  <si>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113107322</t>
  </si>
  <si>
    <t>Odstranění podkladu z kameniva drceného tl 200 mm strojně pl do 50 m2</t>
  </si>
  <si>
    <t>CS ÚRS 2018 01</t>
  </si>
  <si>
    <t>-1920473854</t>
  </si>
  <si>
    <t>Odstranění podkladů nebo krytů strojně plochy jednotlivě do 50 m2 s přemístěním hmot na skládku na vzdálenost do 3 m nebo s naložením na dopravní prostředek z kameniva hrubého drceného, o tl. vrstvy přes 100 do 200 mm</t>
  </si>
  <si>
    <t>113107331</t>
  </si>
  <si>
    <t>Odstranění podkladu z betonu prostého tl 150 mm strojně pl do 50 m2</t>
  </si>
  <si>
    <t>-1192574031</t>
  </si>
  <si>
    <t>Odstranění podkladů nebo krytů strojně plochy jednotlivě do 50 m2 s přemístěním hmot na skládku na vzdálenost do 3 m nebo s naložením na dopravní prostředek z betonu prostého, o tl. vrstvy přes 100 do 150 mm</t>
  </si>
  <si>
    <t>113107441</t>
  </si>
  <si>
    <t>Odstranění podkladu živičných tl 50 mm při překopech strojně pl do 15 m2</t>
  </si>
  <si>
    <t>238424996</t>
  </si>
  <si>
    <t>Odstranění podkladů nebo krytů při překopech inženýrských sítí s přemístěním hmot na skládku ve vzdálenosti do 3 m nebo s naložením na dopravní prostředek strojně plochy jednotlivě do 15 m2 živičných, o tl. vrstvy do 50 mm</t>
  </si>
  <si>
    <t>58932571</t>
  </si>
  <si>
    <t>beton C 16/20 X0,XC1 kamenivo frakce 0/16</t>
  </si>
  <si>
    <t>128</t>
  </si>
  <si>
    <t>2009079883</t>
  </si>
  <si>
    <t>564661111</t>
  </si>
  <si>
    <t>Podklad z kameniva hrubého drceného vel. 63-125 mm tl 200 mm</t>
  </si>
  <si>
    <t>-370322785</t>
  </si>
  <si>
    <t xml:space="preserve">Podklad z kameniva hrubého drceného  vel. 63-125 mm, s rozprostřením a zhutněním, po zhutnění tl. 200 mm</t>
  </si>
  <si>
    <t>564730011</t>
  </si>
  <si>
    <t>Podklad z kameniva hrubého drceného vel. 8-16 mm tl 100 mm</t>
  </si>
  <si>
    <t>-1570233285</t>
  </si>
  <si>
    <t xml:space="preserve">Podklad nebo kryt z kameniva hrubého drceného  vel. 8-16 mm s rozprostřením a zhutněním, po zhutnění tl. 100 mm</t>
  </si>
  <si>
    <t>565145111</t>
  </si>
  <si>
    <t>Asfaltový beton vrstva podkladní ACP 16 (obalované kamenivo OKS) tl 60 mm š do 3 m</t>
  </si>
  <si>
    <t>1263967416</t>
  </si>
  <si>
    <t xml:space="preserve">Asfaltový beton vrstva podkladní ACP 16 (obalované kamenivo střednězrnné - OKS)  s rozprostřením a zhutněním v pruhu šířky do 3 m, po zhutnění tl. 60 mm</t>
  </si>
  <si>
    <t>567122111</t>
  </si>
  <si>
    <t>Podklad ze směsi stmelené cementem SC C 8/10 (KSC I) tl 120 mm</t>
  </si>
  <si>
    <t>-1898545796</t>
  </si>
  <si>
    <t>Podklad ze směsi stmelené cementem SC bez dilatačních spár, s rozprostřením a zhutněním SC C 8/10 (KSC I), po zhutnění tl. 120 mm</t>
  </si>
  <si>
    <t>-1166935567</t>
  </si>
  <si>
    <t>577134111</t>
  </si>
  <si>
    <t>Asfaltový beton vrstva obrusná ACO 11 (ABS) tř. I tl 40 mm š do 3 m z nemodifikovaného asfaltu</t>
  </si>
  <si>
    <t>-1176586706</t>
  </si>
  <si>
    <t xml:space="preserve">Asfaltový beton vrstva obrusná ACO 11 (ABS)  s rozprostřením a se zhutněním z nemodifikovaného asfaltu v pruhu šířky do 3 m tř. I, po zhutnění tl. 40 mm</t>
  </si>
  <si>
    <t>997221551</t>
  </si>
  <si>
    <t>Vodorovná doprava suti ze sypkých materiálů do 1 km</t>
  </si>
  <si>
    <t>568229370</t>
  </si>
  <si>
    <t xml:space="preserve">Vodorovná doprava suti  bez naložení, ale se složením a s hrubým urovnáním ze sypkých materiálů, na vzdálenost do 1 km</t>
  </si>
  <si>
    <t>(5*0,35*0,2)*2+(100*0,35*0,2)*2</t>
  </si>
  <si>
    <t>997221559</t>
  </si>
  <si>
    <t>Příplatek ZKD 1 km u vodorovné dopravy suti ze sypkých materiálů (x 29km)</t>
  </si>
  <si>
    <t>1812570059</t>
  </si>
  <si>
    <t xml:space="preserve">Vodorovná doprava suti  bez naložení, ale se složením a s hrubým urovnáním Příplatek k ceně za každý další i započatý 1 km přes 1 km</t>
  </si>
  <si>
    <t>(5*0,35*0,2)*2+(100*0,35*0,2)*2*29</t>
  </si>
  <si>
    <t>997221611</t>
  </si>
  <si>
    <t>Nakládání suti na dopravní prostředky pro vodorovnou dopravu</t>
  </si>
  <si>
    <t>1006092307</t>
  </si>
  <si>
    <t xml:space="preserve">Nakládání na dopravní prostředky  pro vodorovnou dopravu suti</t>
  </si>
  <si>
    <t>997221612</t>
  </si>
  <si>
    <t>Nakládání vybouraných hmot na dopravní prostředky pro vodorovnou dopravu</t>
  </si>
  <si>
    <t>-1797560358</t>
  </si>
  <si>
    <t xml:space="preserve">Nakládání na dopravní prostředky  pro vodorovnou dopravu vybouraných hmot</t>
  </si>
  <si>
    <t>(105*0,35*0,3)*2</t>
  </si>
  <si>
    <t>-1487156553</t>
  </si>
  <si>
    <t>Poplatek za uložení stavebního odpadu na skládce (skládkovné) z prostého betonu zatříděného do Katalogu odpadů pod kódem 170 101</t>
  </si>
  <si>
    <t>-1094911522</t>
  </si>
  <si>
    <t>Poplatek za uložení stavebního odpadu na skládce (skládkovné) zeminy a kameniva zatříděného do Katalogu odpadů pod kódem 170 504</t>
  </si>
  <si>
    <t>998225111</t>
  </si>
  <si>
    <t>Přesun hmot pro pozemní komunikace s krytem z kamene, monolitickým betonovým nebo živičným</t>
  </si>
  <si>
    <t>1120800742</t>
  </si>
  <si>
    <t xml:space="preserve">Přesun hmot pro komunikace s krytem z kameniva, monolitickým betonovým nebo živičným  dopravní vzdálenost do 200 m jakékoliv délky objektu</t>
  </si>
  <si>
    <t>112*1,25 'Přepočtené koeficientem množství</t>
  </si>
  <si>
    <t>998225194</t>
  </si>
  <si>
    <t>Příplatek k přesunu hmot pro pozemní komunikace s krytem z kamene, živičným, betonovým do 5000 m</t>
  </si>
  <si>
    <t>-228617960</t>
  </si>
  <si>
    <t xml:space="preserve">Přesun hmot pro komunikace s krytem z kameniva, monolitickým betonovým nebo živičným  Příplatek k ceně za zvětšený přesun přes vymezenou největší dopravní vzdálenost do 5000 m</t>
  </si>
  <si>
    <t>28*5 'Přepočtené koeficientem množství</t>
  </si>
  <si>
    <t>1320014710</t>
  </si>
  <si>
    <t>741</t>
  </si>
  <si>
    <t>Elektroinstalace - silnoproud</t>
  </si>
  <si>
    <t>741122134</t>
  </si>
  <si>
    <t>Montáž kabel Cu plný kulatý žíla 4x16 až 25 mm2 zatažený v trubkách (např. CYKY)</t>
  </si>
  <si>
    <t>-1021941779</t>
  </si>
  <si>
    <t>Montáž kabelů měděných bez ukončení uložených v trubkách zatažených plných kulatých nebo bezhalogenových (např. CYKY) počtu a průřezu žil 4x16 až 25 mm2</t>
  </si>
  <si>
    <t>741122137</t>
  </si>
  <si>
    <t>Montáž kabel Cu plný kulatý žíla 3x50+35 až 95+50 mm2 zatažený v trubkách (např. CYKY)</t>
  </si>
  <si>
    <t>-645664790</t>
  </si>
  <si>
    <t>Montáž kabelů měděných bez ukončení uložených v trubkách zatažených plných kulatých nebo bezhalogenových (např. CYKY) počtu a průřezu žil 3x50+35 až 95+50 mm2</t>
  </si>
  <si>
    <t>741122621</t>
  </si>
  <si>
    <t>Montáž kabel Cu plný kulatý žíla 4x1,5 až 4 mm2 uložený pevně (např. CYKY)</t>
  </si>
  <si>
    <t>-1958018824</t>
  </si>
  <si>
    <t>Montáž kabelů měděných bez ukončení uložených pevně plných kulatých nebo bezhalogenových (např. CYKY) počtu a průřezu žil 4x1,5 až 4 mm2</t>
  </si>
  <si>
    <t>34111068</t>
  </si>
  <si>
    <t>kabel instalační jádro Cu plné izolace PVC plášť PVC 450/750V (CYKY) 4x4mm2</t>
  </si>
  <si>
    <t>1879416531</t>
  </si>
  <si>
    <t>Poznámka k položce:_x000d_
CYKY</t>
  </si>
  <si>
    <t>741122624</t>
  </si>
  <si>
    <t>Montáž kabel Cu plný kulatý žíla 4x16 až 25 mm2 uložený pevně (CYKY)</t>
  </si>
  <si>
    <t>369113092</t>
  </si>
  <si>
    <t>Montáž kabelů měděných bez ukončení uložených pevně plných kulatých nebo bezhalogenových (CYKY) počtu a průřezu žil 4x16 až 25 mm2</t>
  </si>
  <si>
    <t>34111080</t>
  </si>
  <si>
    <t>kabel silový s Cu jádrem 1 kV 4x16mm2</t>
  </si>
  <si>
    <t>1823821567</t>
  </si>
  <si>
    <t>741127801</t>
  </si>
  <si>
    <t>Demontáž kabel Al plný nebo laněný kulatý žíla 2x16 až 35 mm2, 3x16 až 95 mm2 uložený pevně</t>
  </si>
  <si>
    <t>-1634292523</t>
  </si>
  <si>
    <t>Demontáž kabelů hliníkových uložených pevně plných nebo laněných kulatých počtu a průřezu žil 2x16 až 35 mm2, 3x16 až 95 mm2</t>
  </si>
  <si>
    <t>741127861</t>
  </si>
  <si>
    <t>Demontáž kabel Al zavěšený žíla 4x16 mm2</t>
  </si>
  <si>
    <t>-1830280312</t>
  </si>
  <si>
    <t>Demontáž kabelů hliníkových zavěšených počtu a průřezu žil 4x16 mm2</t>
  </si>
  <si>
    <t>1*50 'Přepočtené koeficientem množství</t>
  </si>
  <si>
    <t>35442119</t>
  </si>
  <si>
    <t>štítek plastový - směr</t>
  </si>
  <si>
    <t>1380156962</t>
  </si>
  <si>
    <t>210950101</t>
  </si>
  <si>
    <t>Další štítek označovací na kabel</t>
  </si>
  <si>
    <t>1661678133</t>
  </si>
  <si>
    <t xml:space="preserve">Ostatní práce při montáži vodičů, šňůr a kabelů  označovací štítek na kabel dalším štítkem</t>
  </si>
  <si>
    <t>35442113.N</t>
  </si>
  <si>
    <t>štítek kovový - s číslem</t>
  </si>
  <si>
    <t>-1852286187</t>
  </si>
  <si>
    <t>štítek kovový - bez čísla</t>
  </si>
  <si>
    <t>210290862</t>
  </si>
  <si>
    <t>Doplnění orientačních štítků na kovovou desku nebo plast. hmotu</t>
  </si>
  <si>
    <t>-1703317428</t>
  </si>
  <si>
    <t xml:space="preserve">Doplnění orientačních štítků  na kovovou desku nebo plast. hmotu</t>
  </si>
  <si>
    <t>741130022</t>
  </si>
  <si>
    <t>Ukončení vodič izolovaný do 4 mm2 na svorkovnici</t>
  </si>
  <si>
    <t>-1893377329</t>
  </si>
  <si>
    <t>Ukončení vodičů izolovaných s označením a zapojením na svorkovnici s otevřením a uzavřením krytu, průřezu žíly do 4 mm2</t>
  </si>
  <si>
    <t>741130025</t>
  </si>
  <si>
    <t>Ukončení vodič izolovaný do 16 mm2 na svorkovnici</t>
  </si>
  <si>
    <t>-548695125</t>
  </si>
  <si>
    <t>Ukončení vodičů izolovaných s označením a zapojením na svorkovnici s otevřením a uzavřením krytu, průřezu žíly do 16 mm2</t>
  </si>
  <si>
    <t>741372833</t>
  </si>
  <si>
    <t>Demontáž svítidla průmyslového výbojkového venkovního na stožáru přes 3 m bez zachováním funkčnosti</t>
  </si>
  <si>
    <t>-90958302</t>
  </si>
  <si>
    <t>Demontáž svítidel bez zachování funkčnosti (do suti) průmyslových výbojkových venkovních na stožáru přes 3 m</t>
  </si>
  <si>
    <t>741410021.D</t>
  </si>
  <si>
    <t>Demontáž vodič uzemňovací pásek průřezu do 120 mm2 v městské zástavbě v zemi</t>
  </si>
  <si>
    <t>1943345192</t>
  </si>
  <si>
    <t>Demontáž uzemňovacího vedení s upevněním, propojením a připojením pomocí svorek v zemi s izolací spojů pásku průřezu do 120 mm2 v městské zástavbě</t>
  </si>
  <si>
    <t>35442010</t>
  </si>
  <si>
    <t>svorka uzemnění Cu univerzální</t>
  </si>
  <si>
    <t>1366086811</t>
  </si>
  <si>
    <t>35431044.N</t>
  </si>
  <si>
    <t>Zemnící kabel YY 50mm2 zelenožlutý</t>
  </si>
  <si>
    <t>864225517</t>
  </si>
  <si>
    <t>páska Cu</t>
  </si>
  <si>
    <t>741410041.N</t>
  </si>
  <si>
    <t xml:space="preserve">Montáž vodič uzemňovací </t>
  </si>
  <si>
    <t>-1640709686</t>
  </si>
  <si>
    <t>Montáž uzemňovacího vedení s upevněním, propojením a připojením pomocí svorek v zemi s izolací spojů drátu nebo lana Ø do 10 mm v městské zástavbě</t>
  </si>
  <si>
    <t>Práce a dodávky M</t>
  </si>
  <si>
    <t>21-M</t>
  </si>
  <si>
    <t>Elektromontáže</t>
  </si>
  <si>
    <t>210020691.N</t>
  </si>
  <si>
    <t>Montáž dvířek elektrovýzbroje</t>
  </si>
  <si>
    <t>-1349208323</t>
  </si>
  <si>
    <t xml:space="preserve">Montáž kovových a doplňkových konstrukcí  dveří kobek rozvoden plechových</t>
  </si>
  <si>
    <t>210202013</t>
  </si>
  <si>
    <t>Montáž svítidlo výbojkové průmyslové stropní na výložník</t>
  </si>
  <si>
    <t>-877489345</t>
  </si>
  <si>
    <t>Montáž svítidel výbojkových se zapojením vodičů průmyslových nebo venkovních na výložník</t>
  </si>
  <si>
    <t>34844450.N</t>
  </si>
  <si>
    <t>SVITIDLO MC2 100W SON-T Pia Plus, ve třídě izolace II, medium</t>
  </si>
  <si>
    <t>256</t>
  </si>
  <si>
    <t>-79760848</t>
  </si>
  <si>
    <t>SVITIDLO SAFIR 1 100W/SON-T/KP/PLAST</t>
  </si>
  <si>
    <t>Poznámka k položce:_x000d_
Univerzální svítidlo určené pro veřejné osvětlení ve městech, obcích a pro osvětlení komunikací všech tříd s vynikajícími světelně technickými parametry. Svítidlo má robustní konstrukci a je vyrobeno z tlakově litého hliníku. Optický kryt svítidla je z tvrzeného skla nebo polykarbonátu. Univerzální držák umožňuje svítidlo použít přímo na sloup nebo na výložník. Změnou pozice výbojky ve svítidle lze dosáhnout optimální vyzařovací charakteristiky pro osvětlení dané komunikace. Svítidlo je vybaveno Sealsafe® systémem, který je založen na principu utěsnění optické části svítidla tak, aby byla vysoce odolná proti vniknutí vody a prachu. Zaručuje tak ochranu optickéčásti po celou dobu životnosti svítidla. Přístup do svítidla a výměna výbojky je velice snadná a bez nutnosti použití nářadí. Svítidlo je vybaveno systémem Easilok®, který umožňuje jednoduchý přístup k výbojce a při výměně odpojí světelný zdroj od elektrické sítě.</t>
  </si>
  <si>
    <t>34844451.N</t>
  </si>
  <si>
    <t>SVITIDLO ATOS 70W SON-T Pia Plus, ve třídě izolace II</t>
  </si>
  <si>
    <t>-757933755</t>
  </si>
  <si>
    <t>59213010.N</t>
  </si>
  <si>
    <t>Plastový kabelový most k ochraně kabelu</t>
  </si>
  <si>
    <t>-1245298105</t>
  </si>
  <si>
    <t>žlab kabelový betonový k ochraně zemního drátovodného vedení 100x31x26cm</t>
  </si>
  <si>
    <t>210204002</t>
  </si>
  <si>
    <t>Montáž stožárů osvětlení parkových ocelových</t>
  </si>
  <si>
    <t>1822368444</t>
  </si>
  <si>
    <t xml:space="preserve">Montáž stožárů osvětlení, bez zemních prací  parkových ocelových</t>
  </si>
  <si>
    <t>31674067</t>
  </si>
  <si>
    <t>stožár osvětlovací sadový 133/89/60 Pz v 6m</t>
  </si>
  <si>
    <t>-998461537</t>
  </si>
  <si>
    <t>210204011</t>
  </si>
  <si>
    <t>Montáž stožárů osvětlení ocelových samostatně stojících délky do 12 m</t>
  </si>
  <si>
    <t>-740274915</t>
  </si>
  <si>
    <t xml:space="preserve">Montáž stožárů osvětlení, bez zemních prací  ocelových samostatně stojících, délky do 12 m</t>
  </si>
  <si>
    <t>31674109</t>
  </si>
  <si>
    <t>Stožár osvětlovací uliční 159/108/89 přírubový, válcový v 10m</t>
  </si>
  <si>
    <t>1274247247</t>
  </si>
  <si>
    <t>stožár osvětlovací uliční 159/133/114 Pz v 10,2m</t>
  </si>
  <si>
    <t>210204011.D</t>
  </si>
  <si>
    <t>Demontáž stožárů osvětlení ocelových samostatně stojících délky do 12 m</t>
  </si>
  <si>
    <t>-1806315971</t>
  </si>
  <si>
    <t>210204103</t>
  </si>
  <si>
    <t>Montáž výložníků osvětlení jednoramenných sloupových hmotnosti do 35 kg</t>
  </si>
  <si>
    <t>2070800687</t>
  </si>
  <si>
    <t xml:space="preserve">Montáž výložníků osvětlení  jednoramenných sloupových, hmotnosti do 35 kg</t>
  </si>
  <si>
    <t>34844463.N</t>
  </si>
  <si>
    <t xml:space="preserve">výložník na stožár UZD 1 - 1500,  jednoduchý, délky 1,5 m</t>
  </si>
  <si>
    <t>1189715692</t>
  </si>
  <si>
    <t xml:space="preserve">výložník třmenový TRBC-1000/Z pro svítidlo,  jednoduchý, délky 1 m</t>
  </si>
  <si>
    <t>34561667.N</t>
  </si>
  <si>
    <t>svornice stožárová</t>
  </si>
  <si>
    <t>1624318029</t>
  </si>
  <si>
    <t>svornice stožárová
do průřezu kabelu 25mm2
(svorky vč.DIN lišty)</t>
  </si>
  <si>
    <t>210204202</t>
  </si>
  <si>
    <t>Montáž elektrovýzbroje stožárů osvětlení 2 okruhy</t>
  </si>
  <si>
    <t>1895297598</t>
  </si>
  <si>
    <t xml:space="preserve">Montáž elektrovýzbroje stožárů osvětlení  2 okruhy</t>
  </si>
  <si>
    <t>34561663.N</t>
  </si>
  <si>
    <t xml:space="preserve">svorkovnice stožárová více svorková </t>
  </si>
  <si>
    <t>-733068714</t>
  </si>
  <si>
    <t>210204203</t>
  </si>
  <si>
    <t>Montáž elektrovýzbroje stožárů osvětlení 3 okruhy</t>
  </si>
  <si>
    <t>1702029429</t>
  </si>
  <si>
    <t xml:space="preserve">Montáž elektrovýzbroje stožárů osvětlení  3 okruhy</t>
  </si>
  <si>
    <t>210204103.D</t>
  </si>
  <si>
    <t>Demontáž výložníků osvětlení jednoramenných sloupových hmotnosti do 35 kg</t>
  </si>
  <si>
    <t>2062848240</t>
  </si>
  <si>
    <t xml:space="preserve">Demontáž výložníků osvětlení  jednoramenných sloupových, hmotnosti do 35 kg</t>
  </si>
  <si>
    <t>210812011</t>
  </si>
  <si>
    <t>Montáž kabel Cu plný kulatý do 1 kV 3x1,5 až 6 mm2 uložený volně nebo v liště (CYKY)</t>
  </si>
  <si>
    <t>-2121829199</t>
  </si>
  <si>
    <t>Montáž izolovaných kabelů měděných do 1 kV bez ukončení plných a kulatých (CYKY, CHKE-R,...) uložených volně nebo v liště počtu a průřezu žil 3x1,5 až 6 mm2</t>
  </si>
  <si>
    <t>34111030</t>
  </si>
  <si>
    <t>kabel silový s Cu jádrem 1 kV 3x1,5mm2</t>
  </si>
  <si>
    <t>-775103342</t>
  </si>
  <si>
    <t>56245702.N</t>
  </si>
  <si>
    <t>Dvířka elektrovýzbroje pozinkovaná se zámkem typu D</t>
  </si>
  <si>
    <t>-1431745735</t>
  </si>
  <si>
    <t>34575122</t>
  </si>
  <si>
    <t>deska kabelová krycí PE červená, 300x9x4 mm</t>
  </si>
  <si>
    <t>179270802</t>
  </si>
  <si>
    <t>460671114</t>
  </si>
  <si>
    <t>Výstražná fólie pro krytí kabelů šířky 40 cm</t>
  </si>
  <si>
    <t>734431454</t>
  </si>
  <si>
    <t>Výstražná fólie z PVC pro krytí kabelů včetně vyrovnání povrchu rýhy, rozvinutí a uložení fólie šířky do 40 cm</t>
  </si>
  <si>
    <t>27244003</t>
  </si>
  <si>
    <t>rohož antivibrační pryžová tl 30mm</t>
  </si>
  <si>
    <t>-772331174</t>
  </si>
  <si>
    <t>HZS3122.N</t>
  </si>
  <si>
    <t>Demontáž a opětovná montáž dopravních značek na stožáry VO</t>
  </si>
  <si>
    <t>512</t>
  </si>
  <si>
    <t>-1091193007</t>
  </si>
  <si>
    <t>Demontáž a opětovná montáž dopravní značky/informační tabule</t>
  </si>
  <si>
    <t>46-M</t>
  </si>
  <si>
    <t>Zemní práce při extr.mont.pracích</t>
  </si>
  <si>
    <t>460131115</t>
  </si>
  <si>
    <t>Hloubení nezapažených jam při elektromontážích ručně v hornině tř II skupiny 5</t>
  </si>
  <si>
    <t>-827508610</t>
  </si>
  <si>
    <t xml:space="preserve">Hloubení nezapažených jam ručně pro ostatní konstrukce  s přemístěním výkopku do vzdálenosti 3 m od okraje jámy nebo naložením na dopravní prostředek, včetně zásypu, zhutnění a urovnání povrchu ostatních konstrukcí, v hornině třídy 4</t>
  </si>
  <si>
    <t>460171144</t>
  </si>
  <si>
    <t>Hloubení kabelových nezapažených rýh strojně š 35 cm hl 50 cm v hornině tř II skupiny 5</t>
  </si>
  <si>
    <t>-1911404933</t>
  </si>
  <si>
    <t xml:space="preserve">Hloubení nezapažených kabelových rýh strojně  zarovnání kabelových rýh po výkopu strojně, šířka rýhy bez zarovnání rýh šířky 35 cm, hloubky 50 cm, v hornině třídy 5</t>
  </si>
  <si>
    <t>460171174</t>
  </si>
  <si>
    <t>Hloubení kabelových nezapažených rýh strojně š 35 cm hl 80 cm v hornině tř II skupiny 5</t>
  </si>
  <si>
    <t>811551747</t>
  </si>
  <si>
    <t>Hloubení nezapažených kabelových rýh strojně včetně urovnání dna s přemístěním výkopku do vzdálenosti 3 m od okraje jámy nebo s naložením na dopravní prostředek šířky 35 cm hloubky 80 cm v hornině třídy těžitelnosti II skupiny 5</t>
  </si>
  <si>
    <t>460411124</t>
  </si>
  <si>
    <t>Zásyp jam při elektromontážích strojně včetně zhutnění v hornině tř II skupiny 5</t>
  </si>
  <si>
    <t>-840150028</t>
  </si>
  <si>
    <t>Zásyp jam strojně s uložením výkopku ve vrstvách a urovnáním povrchu s přemístění sypaniny ze vzdálenosti do 10 m se zhutněním z horniny třídy těžitelnosti II skupiny 5</t>
  </si>
  <si>
    <t>460581122</t>
  </si>
  <si>
    <t>Zatravnění včetně zalití vodou ve svahu</t>
  </si>
  <si>
    <t>1384544812</t>
  </si>
  <si>
    <t xml:space="preserve">Úprava terénu  zatravnění, včetně dodání osiva a zalití vodou na rovině</t>
  </si>
  <si>
    <t>460631212</t>
  </si>
  <si>
    <t>Řízené horizontální vrtání při elektromontážích v hornině tř I a II skupiny 1 až 4 vnějšího průměru do 110 mm</t>
  </si>
  <si>
    <t>283777413</t>
  </si>
  <si>
    <t xml:space="preserve">Zemní protlaky strojně  neřízený zemní protlak ( krtek) řízené horizontální vrtání v hornině tř. 1 až 4 pro protlačení PE trub, v hloubce do 6 m vnějšího průměru vrtu přes 90 do 110 mm</t>
  </si>
  <si>
    <t>28610011</t>
  </si>
  <si>
    <t>trubka pro vrtané studny PVC D 160x6,2x3000mm</t>
  </si>
  <si>
    <t>925078465</t>
  </si>
  <si>
    <t>trubka pro vrtané studny PVC D 110x2,7x4000mm</t>
  </si>
  <si>
    <t>460641113.N</t>
  </si>
  <si>
    <t xml:space="preserve">Mobilní betonový základ pro vetknutý stožár VO včetně nosných a závěsných ocelových prvků  </t>
  </si>
  <si>
    <t>-61972713</t>
  </si>
  <si>
    <t>Základové konstrukce základ bez bednění do rostlé zeminy z monolitického betonu tř. C 16/20</t>
  </si>
  <si>
    <t>460661213</t>
  </si>
  <si>
    <t>Kabelové lože z písku pro kabely nn zakryté cihlami š lože do 45 cm</t>
  </si>
  <si>
    <t>610328127</t>
  </si>
  <si>
    <t>Kabelové lože z písku včetně podsypu, zhutnění a urovnání povrchu pro kabely nn zakryté cihlami, šířky přes 30 do 45 cm</t>
  </si>
  <si>
    <t>460791213</t>
  </si>
  <si>
    <t>Montáž trubek ochranných plastových ohebných do 90 mm uložených do rýhy</t>
  </si>
  <si>
    <t>-1037118698</t>
  </si>
  <si>
    <t>Montáž trubek ochranných uložených volně do rýhy plastových ohebných, vnitřního průměru přes 50 do 90 mm</t>
  </si>
  <si>
    <t>34571354</t>
  </si>
  <si>
    <t>trubka elektroinstalační ohebná dvouplášťová korugovaná D 75/90 mm, HDPE+LDPE</t>
  </si>
  <si>
    <t>1265722384</t>
  </si>
  <si>
    <t>460791214</t>
  </si>
  <si>
    <t>Montáž trubek ochranných plastových ohebných do 110 mm uložených do rýhy</t>
  </si>
  <si>
    <t>-1617539824</t>
  </si>
  <si>
    <t>Montáž trubek ochranných uložených volně do rýhy plastových ohebných, vnitřního průměru přes 90 do 110 mm</t>
  </si>
  <si>
    <t>34571355</t>
  </si>
  <si>
    <t>trubka elektroinstalační ohebná dvouplášťová korugovaná D 94/110 mm, HDPE+LDPE</t>
  </si>
  <si>
    <t>-2135279031</t>
  </si>
  <si>
    <t>34571352</t>
  </si>
  <si>
    <t>trubka elektroinstalační ohebná dvouplášťová korugovaná (chránička) D 52/63mm, HDPE+LDPE</t>
  </si>
  <si>
    <t>1529891107</t>
  </si>
  <si>
    <t>11163178</t>
  </si>
  <si>
    <t>lak hydroizolační asfaltový pro izolaci trub</t>
  </si>
  <si>
    <t>-1133389616</t>
  </si>
  <si>
    <t>LAK ASFALTOVÝ A1010/1999 ČERNÝ 1 KG - izolační nátěr proti vlhkosti</t>
  </si>
  <si>
    <t>460822111.N</t>
  </si>
  <si>
    <t>Bednění stěn tělesa kabelové šachty v otevřeném výkopu</t>
  </si>
  <si>
    <t>20966349</t>
  </si>
  <si>
    <t>Bednění stěn tělesa kabelovodu trubkového v otevřeném výkopu</t>
  </si>
  <si>
    <t>460831111</t>
  </si>
  <si>
    <t>Povrchová kabelová komora z prostého betonu 0,9 x 2,4 m v do 0,70 m</t>
  </si>
  <si>
    <t>-1037069830</t>
  </si>
  <si>
    <t>Povrchová kabelová komora z prostého nebo železového betonu bez zvláštních nároků na prostředí tř. C16/20 se stěnami a dnem tl. 0,15 m o vnitřních rozměrech půdorysu 0,90 m x 2,40 m světlé výšky do 0,70 m</t>
  </si>
  <si>
    <t>460841211</t>
  </si>
  <si>
    <t>Osazení komory s litinovým poklopem z dílů HDPE plochy do 1,5 m2 hl do 0,6 m pro silniční zatížení</t>
  </si>
  <si>
    <t>-290700722</t>
  </si>
  <si>
    <t>Osazení kabelové komory z plastů pro silniční zatížení komorového dílu ze segmentů z polyetylénu HDPE s litinovým víkem půdorysné plochy do 1,5 m2 světlé hloubky do 0,6 m, ze 4 segmentů</t>
  </si>
  <si>
    <t>460841211.N</t>
  </si>
  <si>
    <t>Kabelová komora 400x400mm Modula</t>
  </si>
  <si>
    <t>1275506852</t>
  </si>
  <si>
    <t>460841221</t>
  </si>
  <si>
    <t>Osazení víka z litiny do 1,5 m2 pro kabelové komory z plastů pro silniční zatížení</t>
  </si>
  <si>
    <t>-297518132</t>
  </si>
  <si>
    <t>Osazení kabelové komory z plastů pro silniční zatížení víka z litiny půdorysné plochy do 1,5 m2</t>
  </si>
  <si>
    <t>28611290</t>
  </si>
  <si>
    <t>trubka drenážní flexibilní neperforovaná PVC-U SN 4 DN 50 pro meliorace, dočasné nebo odlehčovací drenáže</t>
  </si>
  <si>
    <t>609459047</t>
  </si>
  <si>
    <t>460841221.N</t>
  </si>
  <si>
    <t>Litinové víko na kabelovou komoru Modula pro silniční zatížení D400 včetně rámu</t>
  </si>
  <si>
    <t>1151914768</t>
  </si>
  <si>
    <t>460841811</t>
  </si>
  <si>
    <t>Vyříznutí otvoru ve stěně kabelové komory z plastů HDPE kruhového nebo čtvercového profilu</t>
  </si>
  <si>
    <t>250141089</t>
  </si>
  <si>
    <t>Osazení kabelové komory z plastů vyříznutí otvoru ve stěně kabelové komory HDPE</t>
  </si>
  <si>
    <t>468041113</t>
  </si>
  <si>
    <t>Řezání betonového podkladu nebo krytu při elektromontážích hloubky do 20 cm</t>
  </si>
  <si>
    <t>492918850</t>
  </si>
  <si>
    <t xml:space="preserve">Přípravné terénní práce  řezání spár v podkladu nebo krytu betonovém, hloubky přes 15 do 20 cm</t>
  </si>
  <si>
    <t>468041123</t>
  </si>
  <si>
    <t>Řezání živičného podkladu nebo krytu při elektromontážích hloubky do 15 cm</t>
  </si>
  <si>
    <t>-685096369</t>
  </si>
  <si>
    <t xml:space="preserve">Přípravné terénní práce  řezání spár v podkladu nebo krytu živičném, tloušťky přes 10 do 15 cm</t>
  </si>
  <si>
    <t>468051121</t>
  </si>
  <si>
    <t>Bourání základu betonového při elektromontážích</t>
  </si>
  <si>
    <t>1495161329</t>
  </si>
  <si>
    <t xml:space="preserve">Základové konstrukce  bourání základu včetně záhozu jámy sypaninou, zhutnění a urovnání betonového</t>
  </si>
  <si>
    <t>58-M</t>
  </si>
  <si>
    <t>Revize vyhrazených technických zařízení</t>
  </si>
  <si>
    <t>580108022</t>
  </si>
  <si>
    <t>Kontrola stavu 3 až 5 stožárových svítidel silničních</t>
  </si>
  <si>
    <t>-561665353</t>
  </si>
  <si>
    <t xml:space="preserve">Ostatní elektrické spotřebiče a zdroje  kontrola stavu stožárového svítidla silničního, o počtu světel 3 až 5</t>
  </si>
  <si>
    <t>HZS</t>
  </si>
  <si>
    <t>Hodinové zúčtovací sazby</t>
  </si>
  <si>
    <t>HZS2232</t>
  </si>
  <si>
    <t>Hodinová zúčtovací sazba elektrikář odborný</t>
  </si>
  <si>
    <t>-1872375006</t>
  </si>
  <si>
    <t xml:space="preserve">Hodinové zúčtovací sazby profesí PSV  provádění stavebních instalací elektrikář odborný</t>
  </si>
  <si>
    <t>HZS2312</t>
  </si>
  <si>
    <t>Hodinová zúčtovací sazba malíř, natěrač, lakýrník specialista</t>
  </si>
  <si>
    <t>-26082743</t>
  </si>
  <si>
    <t xml:space="preserve">Hodinové zúčtovací sazby profesí PSV  úpravy povrchů a podlahy malíř, natěrač, lakýrník specialista</t>
  </si>
  <si>
    <t>HZS4132</t>
  </si>
  <si>
    <t>Hodinová zúčtovací sazba jeřábník specialista</t>
  </si>
  <si>
    <t>-1417365483</t>
  </si>
  <si>
    <t xml:space="preserve">Hodinové zúčtovací sazby ostatních profesí  obsluha stavebních strojů a zařízení jeřábník specialista</t>
  </si>
  <si>
    <t>HZS4211</t>
  </si>
  <si>
    <t>Hodinová zúčtovací sazba revizní technik</t>
  </si>
  <si>
    <t>-1553354766</t>
  </si>
  <si>
    <t xml:space="preserve">Hodinové zúčtovací sazby ostatních profesí  revizní a kontrolní činnost revizní technik</t>
  </si>
  <si>
    <t>HZS4221</t>
  </si>
  <si>
    <t>Hodinová zúčtovací sazba geodet</t>
  </si>
  <si>
    <t>-2069580080</t>
  </si>
  <si>
    <t xml:space="preserve">Hodinové zúčtovací sazby ostatních profesí  revizní a kontrolní činnost geodet</t>
  </si>
  <si>
    <t>HZS4232</t>
  </si>
  <si>
    <t>Hodinová zúčtovací sazba technik odborný</t>
  </si>
  <si>
    <t>-1621701442</t>
  </si>
  <si>
    <t xml:space="preserve">Hodinové zúčtovací sazby ostatních profesí  revizní a kontrolní činnost technik odborný</t>
  </si>
  <si>
    <t>Vedlejší rozpočtové náklady</t>
  </si>
  <si>
    <t>VRN1</t>
  </si>
  <si>
    <t>Průzkumné, geodetické a projektové práce</t>
  </si>
  <si>
    <t>012103000</t>
  </si>
  <si>
    <t>Geodetické práce před výstavbou</t>
  </si>
  <si>
    <t>1024</t>
  </si>
  <si>
    <t>-1541609300</t>
  </si>
  <si>
    <t>012303000</t>
  </si>
  <si>
    <t>Geodetické práce po výstavbě</t>
  </si>
  <si>
    <t>1843460161</t>
  </si>
  <si>
    <t>013254000</t>
  </si>
  <si>
    <t>Dokumentace skutečného provedení stavby</t>
  </si>
  <si>
    <t>660197122</t>
  </si>
  <si>
    <t>VRN3</t>
  </si>
  <si>
    <t>Zařízení staveniště</t>
  </si>
  <si>
    <t>034303000</t>
  </si>
  <si>
    <t>Dopravní značení na staveništi</t>
  </si>
  <si>
    <t>-1080074329</t>
  </si>
  <si>
    <t>VRN4</t>
  </si>
  <si>
    <t>Inženýrská činnost</t>
  </si>
  <si>
    <t>041103000</t>
  </si>
  <si>
    <t>Autorský dozor projektanta</t>
  </si>
  <si>
    <t>-500931183</t>
  </si>
  <si>
    <t>041203000</t>
  </si>
  <si>
    <t>Technický dozor investora</t>
  </si>
  <si>
    <t>-380474208</t>
  </si>
  <si>
    <t>043002000</t>
  </si>
  <si>
    <t>Zkoušky a ostatní měření</t>
  </si>
  <si>
    <t>819726365</t>
  </si>
  <si>
    <t>049002000</t>
  </si>
  <si>
    <t>Ostatní inženýrská činnost</t>
  </si>
  <si>
    <t>-603172766</t>
  </si>
  <si>
    <t>7 - SO 430 Přeložka CETIN</t>
  </si>
  <si>
    <t xml:space="preserve">    742 - Elektroinstalace - slaboproud</t>
  </si>
  <si>
    <t>742</t>
  </si>
  <si>
    <t>Elektroinstalace - slaboproud</t>
  </si>
  <si>
    <t>742330801.R</t>
  </si>
  <si>
    <t>Demontáž stožáru a vzdušného vedení</t>
  </si>
  <si>
    <t>1272199292</t>
  </si>
  <si>
    <t>Demontáž strukturované kabeláže rozvaděče</t>
  </si>
  <si>
    <t>Poznámka k položce:_x000d_
SO 430 přeložka CETIN vzdušné vedení - demontáž. Demontáž 1 ks stožáru, demontáž vzdušného vedení 20 m. Cena včetně všech souvisejících činností.</t>
  </si>
  <si>
    <t>8 - VRN</t>
  </si>
  <si>
    <t xml:space="preserve">    VRN7 - Provozní vlivy</t>
  </si>
  <si>
    <t xml:space="preserve">    VRN9 - Ostatní náklady</t>
  </si>
  <si>
    <t>011503000</t>
  </si>
  <si>
    <t>Stavební průzkum bez rozlišení</t>
  </si>
  <si>
    <t>2145296588</t>
  </si>
  <si>
    <t>Poznámka k položce:_x000d_
fotodokumentace + pasportizace_x000d_
před a po výstavbě</t>
  </si>
  <si>
    <t>011603000</t>
  </si>
  <si>
    <t>Diagnostika komunikace</t>
  </si>
  <si>
    <t>-716589493</t>
  </si>
  <si>
    <t>Poznámka k položce:_x000d_
dodatečná diagnostické práce při výstavbě - ověření stavu ponechaných konstrukcí</t>
  </si>
  <si>
    <t>-403306328</t>
  </si>
  <si>
    <t xml:space="preserve">Poznámka k položce:_x000d_
vytyčení IS_x000d_
</t>
  </si>
  <si>
    <t>012203000</t>
  </si>
  <si>
    <t>Geodetické práce při provádění stavby</t>
  </si>
  <si>
    <t>-1787772788</t>
  </si>
  <si>
    <t>-18232691</t>
  </si>
  <si>
    <t xml:space="preserve">Poznámka k položce:_x000d_
zaměření skutečného provedení stavby_x000d_
</t>
  </si>
  <si>
    <t>013244000</t>
  </si>
  <si>
    <t>Dokumentace pro provádění stavby</t>
  </si>
  <si>
    <t>-1849661415</t>
  </si>
  <si>
    <t>Poznámka k položce:_x000d_
RDS</t>
  </si>
  <si>
    <t>1469449854</t>
  </si>
  <si>
    <t>013294000.a</t>
  </si>
  <si>
    <t>Ostatní dokumentace</t>
  </si>
  <si>
    <t>245323916</t>
  </si>
  <si>
    <t>Poznámka k položce:_x000d_
projekt sledování a údržby</t>
  </si>
  <si>
    <t>013294000.b</t>
  </si>
  <si>
    <t>1193090492</t>
  </si>
  <si>
    <t>Poznámka k položce:_x000d_
mostní list</t>
  </si>
  <si>
    <t>032002000</t>
  </si>
  <si>
    <t>Vybavení staveniště</t>
  </si>
  <si>
    <t>65930129</t>
  </si>
  <si>
    <t>Poznámka k položce:_x000d_
Zajištění veškerých přístupových komunikací do prostoru stavby vč. případných pronájmů pozemku mimo obvod stavby</t>
  </si>
  <si>
    <t>034002000</t>
  </si>
  <si>
    <t>Zabezpečení staveniště</t>
  </si>
  <si>
    <t>1344451642</t>
  </si>
  <si>
    <t>034503000</t>
  </si>
  <si>
    <t>Informační tabule na staveništi</t>
  </si>
  <si>
    <t>1978626536</t>
  </si>
  <si>
    <t>Poznámka k položce:_x000d_
označení stavby dle směrnic investora</t>
  </si>
  <si>
    <t>043103000</t>
  </si>
  <si>
    <t>Zkoušky bez rozlišení</t>
  </si>
  <si>
    <t>1934947901</t>
  </si>
  <si>
    <t>Poznámka k položce:_x000d_
Zkoušení materiálů nezávislou zkušebnou_x000d_
- veškeré zkoušky dle KZP stavby, zkoušky PAU</t>
  </si>
  <si>
    <t>043194000</t>
  </si>
  <si>
    <t>Ostatní zkoušky</t>
  </si>
  <si>
    <t>-2091577907</t>
  </si>
  <si>
    <t>Poznámka k položce:_x000d_
Zkoušení konstrukcí a prací nezávislou zkušebnou_x000d_
- veškeré zkoušky dle KZP stavby</t>
  </si>
  <si>
    <t>181106343</t>
  </si>
  <si>
    <t>Poznámka k položce:_x000d_
První hlavní mostní prohlídka</t>
  </si>
  <si>
    <t>VRN7</t>
  </si>
  <si>
    <t>Provozní vlivy</t>
  </si>
  <si>
    <t>070001000</t>
  </si>
  <si>
    <t>-1799496147</t>
  </si>
  <si>
    <t xml:space="preserve">Poznámka k položce:_x000d_
obsahují zejména náklady na:_x000d_
Práce za ztížených podmínek výstavby_x000d_
- zajištění přístupu na staveniště ve ztížených podmínkách příkrého skalního svahu v patě opěrné zdi_x000d_
- ztížené výrobní podmínky související s umístěním stavby, provozními nebo dopravními omezeními_x000d_
- uvedení stavbou dotčených ploch a staveništní dopravou dotčených komunikací_x000d_
- zajištění bezpečnosti při provádění stavby ve smyslu bezpečnosti práce a ochrany životního prostředí, BOZP_x000d_
- likvidace přebytečného stavebního materiálu odpovídajícím způsobem_x000d_
- péče o nepředané objekty a konstrukce stavby, jejich ošetřování_x000d_
- všechny další nutné náklady k řádnému a úplnému zhotovení předmětu díla zřejmé ze zadávací dokumentace nebo místních podmínek_x000d_
</t>
  </si>
  <si>
    <t>072103001</t>
  </si>
  <si>
    <t>Projednání DIO a zajištění DIR komunikace II.a III. třídy</t>
  </si>
  <si>
    <t>-1539721577</t>
  </si>
  <si>
    <t xml:space="preserve">Poznámka k položce:_x000d_
Projednání DIO s DPP vč.zajištění DIR_x000d_
</t>
  </si>
  <si>
    <t>VRN9</t>
  </si>
  <si>
    <t>Ostatní náklady</t>
  </si>
  <si>
    <t>090001000</t>
  </si>
  <si>
    <t>1112360489</t>
  </si>
  <si>
    <t xml:space="preserve">Poznámka k položce:_x000d_
obsahují zejména náklady na:_x000d_
- úpravu příslušné dokumentace dle technologických postupů zhotovitele a dle při provádění díla zjištěných skutečností_x000d_
- zpracování Plánu havarijních opatření zařízení staveniště a mechanizace_x000d_
- zpracování Plánu bezpečnosti a ochrany zdraví při práci na staveništi (dle § 15, odst. 2 zákona č. 309/2006 Sb., kterým se upravují další požadavky BOZP)_x000d_
- zpracování technologických postupů a plánů kontrol_x000d_
- pasportizace stavbou dotčených ploch a objektů_x000d_
- všechny další nutné činnosti k řádnému a úplnému zhotovení předmětu díla zřejmé ze zadávací dokumentace nebo místních podmínek_x000d_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</si>
</sst>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sz val="7"/>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7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35" fillId="0" borderId="0" xfId="0" applyFont="1" applyAlignment="1" applyProtection="1">
      <alignment horizontal="lef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1" customFormat="1" ht="18.48"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1" customFormat="1" ht="18.48"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1" customFormat="1" ht="18.48"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30</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3" customFormat="1" ht="14.4" customHeight="1">
      <c r="A29" s="3"/>
      <c r="B29" s="45"/>
      <c r="C29" s="46"/>
      <c r="D29" s="31" t="s">
        <v>37</v>
      </c>
      <c r="E29" s="46"/>
      <c r="F29" s="31" t="s">
        <v>38</v>
      </c>
      <c r="G29" s="46"/>
      <c r="H29" s="46"/>
      <c r="I29" s="46"/>
      <c r="J29" s="46"/>
      <c r="K29" s="46"/>
      <c r="L29" s="47">
        <v>0.20999999999999999</v>
      </c>
      <c r="M29" s="46"/>
      <c r="N29" s="46"/>
      <c r="O29" s="46"/>
      <c r="P29" s="46"/>
      <c r="Q29" s="46"/>
      <c r="R29" s="46"/>
      <c r="S29" s="46"/>
      <c r="T29" s="46"/>
      <c r="U29" s="46"/>
      <c r="V29" s="46"/>
      <c r="W29" s="48">
        <f>ROUND(AZ94, 2)</f>
        <v>0</v>
      </c>
      <c r="X29" s="46"/>
      <c r="Y29" s="46"/>
      <c r="Z29" s="46"/>
      <c r="AA29" s="46"/>
      <c r="AB29" s="46"/>
      <c r="AC29" s="46"/>
      <c r="AD29" s="46"/>
      <c r="AE29" s="46"/>
      <c r="AF29" s="46"/>
      <c r="AG29" s="46"/>
      <c r="AH29" s="46"/>
      <c r="AI29" s="46"/>
      <c r="AJ29" s="46"/>
      <c r="AK29" s="48">
        <f>ROUND(AV94, 2)</f>
        <v>0</v>
      </c>
      <c r="AL29" s="46"/>
      <c r="AM29" s="46"/>
      <c r="AN29" s="46"/>
      <c r="AO29" s="46"/>
      <c r="AP29" s="46"/>
      <c r="AQ29" s="46"/>
      <c r="AR29" s="49"/>
      <c r="BE29" s="50"/>
    </row>
    <row r="30" s="3" customFormat="1" ht="14.4" customHeight="1">
      <c r="A30" s="3"/>
      <c r="B30" s="45"/>
      <c r="C30" s="46"/>
      <c r="D30" s="46"/>
      <c r="E30" s="46"/>
      <c r="F30" s="31" t="s">
        <v>39</v>
      </c>
      <c r="G30" s="46"/>
      <c r="H30" s="46"/>
      <c r="I30" s="46"/>
      <c r="J30" s="46"/>
      <c r="K30" s="46"/>
      <c r="L30" s="47">
        <v>0.14999999999999999</v>
      </c>
      <c r="M30" s="46"/>
      <c r="N30" s="46"/>
      <c r="O30" s="46"/>
      <c r="P30" s="46"/>
      <c r="Q30" s="46"/>
      <c r="R30" s="46"/>
      <c r="S30" s="46"/>
      <c r="T30" s="46"/>
      <c r="U30" s="46"/>
      <c r="V30" s="46"/>
      <c r="W30" s="48">
        <f>ROUND(BA94, 2)</f>
        <v>0</v>
      </c>
      <c r="X30" s="46"/>
      <c r="Y30" s="46"/>
      <c r="Z30" s="46"/>
      <c r="AA30" s="46"/>
      <c r="AB30" s="46"/>
      <c r="AC30" s="46"/>
      <c r="AD30" s="46"/>
      <c r="AE30" s="46"/>
      <c r="AF30" s="46"/>
      <c r="AG30" s="46"/>
      <c r="AH30" s="46"/>
      <c r="AI30" s="46"/>
      <c r="AJ30" s="46"/>
      <c r="AK30" s="48">
        <f>ROUND(AW94, 2)</f>
        <v>0</v>
      </c>
      <c r="AL30" s="46"/>
      <c r="AM30" s="46"/>
      <c r="AN30" s="46"/>
      <c r="AO30" s="46"/>
      <c r="AP30" s="46"/>
      <c r="AQ30" s="46"/>
      <c r="AR30" s="49"/>
      <c r="BE30" s="50"/>
    </row>
    <row r="31" hidden="1" s="3" customFormat="1" ht="14.4" customHeight="1">
      <c r="A31" s="3"/>
      <c r="B31" s="45"/>
      <c r="C31" s="46"/>
      <c r="D31" s="46"/>
      <c r="E31" s="46"/>
      <c r="F31" s="31" t="s">
        <v>40</v>
      </c>
      <c r="G31" s="46"/>
      <c r="H31" s="46"/>
      <c r="I31" s="46"/>
      <c r="J31" s="46"/>
      <c r="K31" s="46"/>
      <c r="L31" s="47">
        <v>0.20999999999999999</v>
      </c>
      <c r="M31" s="46"/>
      <c r="N31" s="46"/>
      <c r="O31" s="46"/>
      <c r="P31" s="46"/>
      <c r="Q31" s="46"/>
      <c r="R31" s="46"/>
      <c r="S31" s="46"/>
      <c r="T31" s="46"/>
      <c r="U31" s="46"/>
      <c r="V31" s="46"/>
      <c r="W31" s="48">
        <f>ROUND(BB94,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41</v>
      </c>
      <c r="G32" s="46"/>
      <c r="H32" s="46"/>
      <c r="I32" s="46"/>
      <c r="J32" s="46"/>
      <c r="K32" s="46"/>
      <c r="L32" s="47">
        <v>0.14999999999999999</v>
      </c>
      <c r="M32" s="46"/>
      <c r="N32" s="46"/>
      <c r="O32" s="46"/>
      <c r="P32" s="46"/>
      <c r="Q32" s="46"/>
      <c r="R32" s="46"/>
      <c r="S32" s="46"/>
      <c r="T32" s="46"/>
      <c r="U32" s="46"/>
      <c r="V32" s="46"/>
      <c r="W32" s="48">
        <f>ROUND(BC94,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 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2" customFormat="1" ht="25.92"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2" customFormat="1">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2" customFormat="1">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2" customFormat="1">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2" customFormat="1">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2" customFormat="1" ht="6.96"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2" customFormat="1" ht="6.96"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2" customFormat="1" ht="24.96"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2" customFormat="1" ht="6.96"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4" customFormat="1" ht="12" customHeight="1">
      <c r="A84" s="4"/>
      <c r="B84" s="69"/>
      <c r="C84" s="31" t="s">
        <v>13</v>
      </c>
      <c r="D84" s="70"/>
      <c r="E84" s="70"/>
      <c r="F84" s="70"/>
      <c r="G84" s="70"/>
      <c r="H84" s="70"/>
      <c r="I84" s="70"/>
      <c r="J84" s="70"/>
      <c r="K84" s="70"/>
      <c r="L84" s="70" t="str">
        <f>K5</f>
        <v>03</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5" customFormat="1" ht="36.96" customHeight="1">
      <c r="A85" s="5"/>
      <c r="B85" s="72"/>
      <c r="C85" s="73" t="s">
        <v>16</v>
      </c>
      <c r="D85" s="74"/>
      <c r="E85" s="74"/>
      <c r="F85" s="74"/>
      <c r="G85" s="74"/>
      <c r="H85" s="74"/>
      <c r="I85" s="74"/>
      <c r="J85" s="74"/>
      <c r="K85" s="74"/>
      <c r="L85" s="75" t="str">
        <f>K6</f>
        <v>Komořanská - oprava opěrné zdi, Praha 12, č. akce 999182</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2" customFormat="1" ht="6.96"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 "","",AN8)</f>
        <v>14. 4. 2021</v>
      </c>
      <c r="AN87" s="78"/>
      <c r="AO87" s="39"/>
      <c r="AP87" s="39"/>
      <c r="AQ87" s="39"/>
      <c r="AR87" s="43"/>
      <c r="BE87" s="37"/>
    </row>
    <row r="88" s="2" customFormat="1" ht="6.96"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2" customFormat="1" ht="15.15" customHeight="1">
      <c r="A89" s="37"/>
      <c r="B89" s="38"/>
      <c r="C89" s="31" t="s">
        <v>24</v>
      </c>
      <c r="D89" s="39"/>
      <c r="E89" s="39"/>
      <c r="F89" s="39"/>
      <c r="G89" s="39"/>
      <c r="H89" s="39"/>
      <c r="I89" s="39"/>
      <c r="J89" s="39"/>
      <c r="K89" s="39"/>
      <c r="L89" s="70" t="str">
        <f>IF(E11= "","",E11)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2" customFormat="1" ht="15.15" customHeight="1">
      <c r="A90" s="37"/>
      <c r="B90" s="38"/>
      <c r="C90" s="31" t="s">
        <v>27</v>
      </c>
      <c r="D90" s="39"/>
      <c r="E90" s="39"/>
      <c r="F90" s="39"/>
      <c r="G90" s="39"/>
      <c r="H90" s="39"/>
      <c r="I90" s="39"/>
      <c r="J90" s="39"/>
      <c r="K90" s="39"/>
      <c r="L90" s="70"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2" customFormat="1" ht="29.28"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ROUND(SUM(AG95:AG102),2)</f>
        <v>0</v>
      </c>
      <c r="AH94" s="108"/>
      <c r="AI94" s="108"/>
      <c r="AJ94" s="108"/>
      <c r="AK94" s="108"/>
      <c r="AL94" s="108"/>
      <c r="AM94" s="108"/>
      <c r="AN94" s="109">
        <f>SUM(AG94,AT94)</f>
        <v>0</v>
      </c>
      <c r="AO94" s="109"/>
      <c r="AP94" s="109"/>
      <c r="AQ94" s="110" t="s">
        <v>1</v>
      </c>
      <c r="AR94" s="111"/>
      <c r="AS94" s="112">
        <f>ROUND(SUM(AS95:AS102),2)</f>
        <v>0</v>
      </c>
      <c r="AT94" s="113">
        <f>ROUND(SUM(AV94:AW94),2)</f>
        <v>0</v>
      </c>
      <c r="AU94" s="114">
        <f>ROUND(SUM(AU95:AU102),5)</f>
        <v>0</v>
      </c>
      <c r="AV94" s="113">
        <f>ROUND(AZ94*L29,2)</f>
        <v>0</v>
      </c>
      <c r="AW94" s="113">
        <f>ROUND(BA94*L30,2)</f>
        <v>0</v>
      </c>
      <c r="AX94" s="113">
        <f>ROUND(BB94*L29,2)</f>
        <v>0</v>
      </c>
      <c r="AY94" s="113">
        <f>ROUND(BC94*L30,2)</f>
        <v>0</v>
      </c>
      <c r="AZ94" s="113">
        <f>ROUND(SUM(AZ95:AZ102),2)</f>
        <v>0</v>
      </c>
      <c r="BA94" s="113">
        <f>ROUND(SUM(BA95:BA102),2)</f>
        <v>0</v>
      </c>
      <c r="BB94" s="113">
        <f>ROUND(SUM(BB95:BB102),2)</f>
        <v>0</v>
      </c>
      <c r="BC94" s="113">
        <f>ROUND(SUM(BC95:BC102),2)</f>
        <v>0</v>
      </c>
      <c r="BD94" s="115">
        <f>ROUND(SUM(BD95:BD102),2)</f>
        <v>0</v>
      </c>
      <c r="BE94" s="6"/>
      <c r="BS94" s="116" t="s">
        <v>72</v>
      </c>
      <c r="BT94" s="116" t="s">
        <v>73</v>
      </c>
      <c r="BU94" s="117" t="s">
        <v>74</v>
      </c>
      <c r="BV94" s="116" t="s">
        <v>75</v>
      </c>
      <c r="BW94" s="116" t="s">
        <v>5</v>
      </c>
      <c r="BX94" s="116" t="s">
        <v>76</v>
      </c>
      <c r="CL94" s="116" t="s">
        <v>1</v>
      </c>
    </row>
    <row r="95" s="7" customFormat="1" ht="24.75" customHeight="1">
      <c r="A95" s="118" t="s">
        <v>77</v>
      </c>
      <c r="B95" s="119"/>
      <c r="C95" s="120"/>
      <c r="D95" s="121" t="s">
        <v>78</v>
      </c>
      <c r="E95" s="121"/>
      <c r="F95" s="121"/>
      <c r="G95" s="121"/>
      <c r="H95" s="121"/>
      <c r="I95" s="122"/>
      <c r="J95" s="121" t="s">
        <v>79</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'1 - SO 101 Dopravně-inžen...'!J30</f>
        <v>0</v>
      </c>
      <c r="AH95" s="122"/>
      <c r="AI95" s="122"/>
      <c r="AJ95" s="122"/>
      <c r="AK95" s="122"/>
      <c r="AL95" s="122"/>
      <c r="AM95" s="122"/>
      <c r="AN95" s="123">
        <f>SUM(AG95,AT95)</f>
        <v>0</v>
      </c>
      <c r="AO95" s="122"/>
      <c r="AP95" s="122"/>
      <c r="AQ95" s="124" t="s">
        <v>80</v>
      </c>
      <c r="AR95" s="125"/>
      <c r="AS95" s="126">
        <v>0</v>
      </c>
      <c r="AT95" s="127">
        <f>ROUND(SUM(AV95:AW95),2)</f>
        <v>0</v>
      </c>
      <c r="AU95" s="128">
        <f>'1 - SO 101 Dopravně-inžen...'!P118</f>
        <v>0</v>
      </c>
      <c r="AV95" s="127">
        <f>'1 - SO 101 Dopravně-inžen...'!J33</f>
        <v>0</v>
      </c>
      <c r="AW95" s="127">
        <f>'1 - SO 101 Dopravně-inžen...'!J34</f>
        <v>0</v>
      </c>
      <c r="AX95" s="127">
        <f>'1 - SO 101 Dopravně-inžen...'!J35</f>
        <v>0</v>
      </c>
      <c r="AY95" s="127">
        <f>'1 - SO 101 Dopravně-inžen...'!J36</f>
        <v>0</v>
      </c>
      <c r="AZ95" s="127">
        <f>'1 - SO 101 Dopravně-inžen...'!F33</f>
        <v>0</v>
      </c>
      <c r="BA95" s="127">
        <f>'1 - SO 101 Dopravně-inžen...'!F34</f>
        <v>0</v>
      </c>
      <c r="BB95" s="127">
        <f>'1 - SO 101 Dopravně-inžen...'!F35</f>
        <v>0</v>
      </c>
      <c r="BC95" s="127">
        <f>'1 - SO 101 Dopravně-inžen...'!F36</f>
        <v>0</v>
      </c>
      <c r="BD95" s="129">
        <f>'1 - SO 101 Dopravně-inžen...'!F37</f>
        <v>0</v>
      </c>
      <c r="BE95" s="7"/>
      <c r="BT95" s="130" t="s">
        <v>78</v>
      </c>
      <c r="BV95" s="130" t="s">
        <v>75</v>
      </c>
      <c r="BW95" s="130" t="s">
        <v>81</v>
      </c>
      <c r="BX95" s="130" t="s">
        <v>5</v>
      </c>
      <c r="CL95" s="130" t="s">
        <v>1</v>
      </c>
      <c r="CM95" s="130" t="s">
        <v>82</v>
      </c>
    </row>
    <row r="96" s="7" customFormat="1" ht="16.5" customHeight="1">
      <c r="A96" s="118" t="s">
        <v>77</v>
      </c>
      <c r="B96" s="119"/>
      <c r="C96" s="120"/>
      <c r="D96" s="121" t="s">
        <v>82</v>
      </c>
      <c r="E96" s="121"/>
      <c r="F96" s="121"/>
      <c r="G96" s="121"/>
      <c r="H96" s="121"/>
      <c r="I96" s="122"/>
      <c r="J96" s="121" t="s">
        <v>83</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'2 - SO 201 Opěrná zeď - ú...'!J30</f>
        <v>0</v>
      </c>
      <c r="AH96" s="122"/>
      <c r="AI96" s="122"/>
      <c r="AJ96" s="122"/>
      <c r="AK96" s="122"/>
      <c r="AL96" s="122"/>
      <c r="AM96" s="122"/>
      <c r="AN96" s="123">
        <f>SUM(AG96,AT96)</f>
        <v>0</v>
      </c>
      <c r="AO96" s="122"/>
      <c r="AP96" s="122"/>
      <c r="AQ96" s="124" t="s">
        <v>80</v>
      </c>
      <c r="AR96" s="125"/>
      <c r="AS96" s="126">
        <v>0</v>
      </c>
      <c r="AT96" s="127">
        <f>ROUND(SUM(AV96:AW96),2)</f>
        <v>0</v>
      </c>
      <c r="AU96" s="128">
        <f>'2 - SO 201 Opěrná zeď - ú...'!P129</f>
        <v>0</v>
      </c>
      <c r="AV96" s="127">
        <f>'2 - SO 201 Opěrná zeď - ú...'!J33</f>
        <v>0</v>
      </c>
      <c r="AW96" s="127">
        <f>'2 - SO 201 Opěrná zeď - ú...'!J34</f>
        <v>0</v>
      </c>
      <c r="AX96" s="127">
        <f>'2 - SO 201 Opěrná zeď - ú...'!J35</f>
        <v>0</v>
      </c>
      <c r="AY96" s="127">
        <f>'2 - SO 201 Opěrná zeď - ú...'!J36</f>
        <v>0</v>
      </c>
      <c r="AZ96" s="127">
        <f>'2 - SO 201 Opěrná zeď - ú...'!F33</f>
        <v>0</v>
      </c>
      <c r="BA96" s="127">
        <f>'2 - SO 201 Opěrná zeď - ú...'!F34</f>
        <v>0</v>
      </c>
      <c r="BB96" s="127">
        <f>'2 - SO 201 Opěrná zeď - ú...'!F35</f>
        <v>0</v>
      </c>
      <c r="BC96" s="127">
        <f>'2 - SO 201 Opěrná zeď - ú...'!F36</f>
        <v>0</v>
      </c>
      <c r="BD96" s="129">
        <f>'2 - SO 201 Opěrná zeď - ú...'!F37</f>
        <v>0</v>
      </c>
      <c r="BE96" s="7"/>
      <c r="BT96" s="130" t="s">
        <v>78</v>
      </c>
      <c r="BV96" s="130" t="s">
        <v>75</v>
      </c>
      <c r="BW96" s="130" t="s">
        <v>84</v>
      </c>
      <c r="BX96" s="130" t="s">
        <v>5</v>
      </c>
      <c r="CL96" s="130" t="s">
        <v>1</v>
      </c>
      <c r="CM96" s="130" t="s">
        <v>82</v>
      </c>
    </row>
    <row r="97" s="7" customFormat="1" ht="16.5" customHeight="1">
      <c r="A97" s="118" t="s">
        <v>77</v>
      </c>
      <c r="B97" s="119"/>
      <c r="C97" s="120"/>
      <c r="D97" s="121" t="s">
        <v>85</v>
      </c>
      <c r="E97" s="121"/>
      <c r="F97" s="121"/>
      <c r="G97" s="121"/>
      <c r="H97" s="121"/>
      <c r="I97" s="122"/>
      <c r="J97" s="121" t="s">
        <v>86</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'3 - SO 201 Opěrná zeď - ú...'!J30</f>
        <v>0</v>
      </c>
      <c r="AH97" s="122"/>
      <c r="AI97" s="122"/>
      <c r="AJ97" s="122"/>
      <c r="AK97" s="122"/>
      <c r="AL97" s="122"/>
      <c r="AM97" s="122"/>
      <c r="AN97" s="123">
        <f>SUM(AG97,AT97)</f>
        <v>0</v>
      </c>
      <c r="AO97" s="122"/>
      <c r="AP97" s="122"/>
      <c r="AQ97" s="124" t="s">
        <v>80</v>
      </c>
      <c r="AR97" s="125"/>
      <c r="AS97" s="126">
        <v>0</v>
      </c>
      <c r="AT97" s="127">
        <f>ROUND(SUM(AV97:AW97),2)</f>
        <v>0</v>
      </c>
      <c r="AU97" s="128">
        <f>'3 - SO 201 Opěrná zeď - ú...'!P128</f>
        <v>0</v>
      </c>
      <c r="AV97" s="127">
        <f>'3 - SO 201 Opěrná zeď - ú...'!J33</f>
        <v>0</v>
      </c>
      <c r="AW97" s="127">
        <f>'3 - SO 201 Opěrná zeď - ú...'!J34</f>
        <v>0</v>
      </c>
      <c r="AX97" s="127">
        <f>'3 - SO 201 Opěrná zeď - ú...'!J35</f>
        <v>0</v>
      </c>
      <c r="AY97" s="127">
        <f>'3 - SO 201 Opěrná zeď - ú...'!J36</f>
        <v>0</v>
      </c>
      <c r="AZ97" s="127">
        <f>'3 - SO 201 Opěrná zeď - ú...'!F33</f>
        <v>0</v>
      </c>
      <c r="BA97" s="127">
        <f>'3 - SO 201 Opěrná zeď - ú...'!F34</f>
        <v>0</v>
      </c>
      <c r="BB97" s="127">
        <f>'3 - SO 201 Opěrná zeď - ú...'!F35</f>
        <v>0</v>
      </c>
      <c r="BC97" s="127">
        <f>'3 - SO 201 Opěrná zeď - ú...'!F36</f>
        <v>0</v>
      </c>
      <c r="BD97" s="129">
        <f>'3 - SO 201 Opěrná zeď - ú...'!F37</f>
        <v>0</v>
      </c>
      <c r="BE97" s="7"/>
      <c r="BT97" s="130" t="s">
        <v>78</v>
      </c>
      <c r="BV97" s="130" t="s">
        <v>75</v>
      </c>
      <c r="BW97" s="130" t="s">
        <v>87</v>
      </c>
      <c r="BX97" s="130" t="s">
        <v>5</v>
      </c>
      <c r="CL97" s="130" t="s">
        <v>1</v>
      </c>
      <c r="CM97" s="130" t="s">
        <v>82</v>
      </c>
    </row>
    <row r="98" s="7" customFormat="1" ht="16.5" customHeight="1">
      <c r="A98" s="118" t="s">
        <v>77</v>
      </c>
      <c r="B98" s="119"/>
      <c r="C98" s="120"/>
      <c r="D98" s="121" t="s">
        <v>88</v>
      </c>
      <c r="E98" s="121"/>
      <c r="F98" s="121"/>
      <c r="G98" s="121"/>
      <c r="H98" s="121"/>
      <c r="I98" s="122"/>
      <c r="J98" s="121" t="s">
        <v>89</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'4 - SO 201 Opěrná zeď - ú...'!J30</f>
        <v>0</v>
      </c>
      <c r="AH98" s="122"/>
      <c r="AI98" s="122"/>
      <c r="AJ98" s="122"/>
      <c r="AK98" s="122"/>
      <c r="AL98" s="122"/>
      <c r="AM98" s="122"/>
      <c r="AN98" s="123">
        <f>SUM(AG98,AT98)</f>
        <v>0</v>
      </c>
      <c r="AO98" s="122"/>
      <c r="AP98" s="122"/>
      <c r="AQ98" s="124" t="s">
        <v>80</v>
      </c>
      <c r="AR98" s="125"/>
      <c r="AS98" s="126">
        <v>0</v>
      </c>
      <c r="AT98" s="127">
        <f>ROUND(SUM(AV98:AW98),2)</f>
        <v>0</v>
      </c>
      <c r="AU98" s="128">
        <f>'4 - SO 201 Opěrná zeď - ú...'!P128</f>
        <v>0</v>
      </c>
      <c r="AV98" s="127">
        <f>'4 - SO 201 Opěrná zeď - ú...'!J33</f>
        <v>0</v>
      </c>
      <c r="AW98" s="127">
        <f>'4 - SO 201 Opěrná zeď - ú...'!J34</f>
        <v>0</v>
      </c>
      <c r="AX98" s="127">
        <f>'4 - SO 201 Opěrná zeď - ú...'!J35</f>
        <v>0</v>
      </c>
      <c r="AY98" s="127">
        <f>'4 - SO 201 Opěrná zeď - ú...'!J36</f>
        <v>0</v>
      </c>
      <c r="AZ98" s="127">
        <f>'4 - SO 201 Opěrná zeď - ú...'!F33</f>
        <v>0</v>
      </c>
      <c r="BA98" s="127">
        <f>'4 - SO 201 Opěrná zeď - ú...'!F34</f>
        <v>0</v>
      </c>
      <c r="BB98" s="127">
        <f>'4 - SO 201 Opěrná zeď - ú...'!F35</f>
        <v>0</v>
      </c>
      <c r="BC98" s="127">
        <f>'4 - SO 201 Opěrná zeď - ú...'!F36</f>
        <v>0</v>
      </c>
      <c r="BD98" s="129">
        <f>'4 - SO 201 Opěrná zeď - ú...'!F37</f>
        <v>0</v>
      </c>
      <c r="BE98" s="7"/>
      <c r="BT98" s="130" t="s">
        <v>78</v>
      </c>
      <c r="BV98" s="130" t="s">
        <v>75</v>
      </c>
      <c r="BW98" s="130" t="s">
        <v>90</v>
      </c>
      <c r="BX98" s="130" t="s">
        <v>5</v>
      </c>
      <c r="CL98" s="130" t="s">
        <v>1</v>
      </c>
      <c r="CM98" s="130" t="s">
        <v>82</v>
      </c>
    </row>
    <row r="99" s="7" customFormat="1" ht="16.5" customHeight="1">
      <c r="A99" s="118" t="s">
        <v>77</v>
      </c>
      <c r="B99" s="119"/>
      <c r="C99" s="120"/>
      <c r="D99" s="121" t="s">
        <v>91</v>
      </c>
      <c r="E99" s="121"/>
      <c r="F99" s="121"/>
      <c r="G99" s="121"/>
      <c r="H99" s="121"/>
      <c r="I99" s="122"/>
      <c r="J99" s="121" t="s">
        <v>92</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3">
        <f>'5 - SO 202 Opěrná zeď - ú...'!J30</f>
        <v>0</v>
      </c>
      <c r="AH99" s="122"/>
      <c r="AI99" s="122"/>
      <c r="AJ99" s="122"/>
      <c r="AK99" s="122"/>
      <c r="AL99" s="122"/>
      <c r="AM99" s="122"/>
      <c r="AN99" s="123">
        <f>SUM(AG99,AT99)</f>
        <v>0</v>
      </c>
      <c r="AO99" s="122"/>
      <c r="AP99" s="122"/>
      <c r="AQ99" s="124" t="s">
        <v>80</v>
      </c>
      <c r="AR99" s="125"/>
      <c r="AS99" s="126">
        <v>0</v>
      </c>
      <c r="AT99" s="127">
        <f>ROUND(SUM(AV99:AW99),2)</f>
        <v>0</v>
      </c>
      <c r="AU99" s="128">
        <f>'5 - SO 202 Opěrná zeď - ú...'!P129</f>
        <v>0</v>
      </c>
      <c r="AV99" s="127">
        <f>'5 - SO 202 Opěrná zeď - ú...'!J33</f>
        <v>0</v>
      </c>
      <c r="AW99" s="127">
        <f>'5 - SO 202 Opěrná zeď - ú...'!J34</f>
        <v>0</v>
      </c>
      <c r="AX99" s="127">
        <f>'5 - SO 202 Opěrná zeď - ú...'!J35</f>
        <v>0</v>
      </c>
      <c r="AY99" s="127">
        <f>'5 - SO 202 Opěrná zeď - ú...'!J36</f>
        <v>0</v>
      </c>
      <c r="AZ99" s="127">
        <f>'5 - SO 202 Opěrná zeď - ú...'!F33</f>
        <v>0</v>
      </c>
      <c r="BA99" s="127">
        <f>'5 - SO 202 Opěrná zeď - ú...'!F34</f>
        <v>0</v>
      </c>
      <c r="BB99" s="127">
        <f>'5 - SO 202 Opěrná zeď - ú...'!F35</f>
        <v>0</v>
      </c>
      <c r="BC99" s="127">
        <f>'5 - SO 202 Opěrná zeď - ú...'!F36</f>
        <v>0</v>
      </c>
      <c r="BD99" s="129">
        <f>'5 - SO 202 Opěrná zeď - ú...'!F37</f>
        <v>0</v>
      </c>
      <c r="BE99" s="7"/>
      <c r="BT99" s="130" t="s">
        <v>78</v>
      </c>
      <c r="BV99" s="130" t="s">
        <v>75</v>
      </c>
      <c r="BW99" s="130" t="s">
        <v>93</v>
      </c>
      <c r="BX99" s="130" t="s">
        <v>5</v>
      </c>
      <c r="CL99" s="130" t="s">
        <v>1</v>
      </c>
      <c r="CM99" s="130" t="s">
        <v>82</v>
      </c>
    </row>
    <row r="100" s="7" customFormat="1" ht="16.5" customHeight="1">
      <c r="A100" s="118" t="s">
        <v>77</v>
      </c>
      <c r="B100" s="119"/>
      <c r="C100" s="120"/>
      <c r="D100" s="121" t="s">
        <v>94</v>
      </c>
      <c r="E100" s="121"/>
      <c r="F100" s="121"/>
      <c r="G100" s="121"/>
      <c r="H100" s="121"/>
      <c r="I100" s="122"/>
      <c r="J100" s="121" t="s">
        <v>95</v>
      </c>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3">
        <f>'6 - SO 401 Přeložka VO'!J30</f>
        <v>0</v>
      </c>
      <c r="AH100" s="122"/>
      <c r="AI100" s="122"/>
      <c r="AJ100" s="122"/>
      <c r="AK100" s="122"/>
      <c r="AL100" s="122"/>
      <c r="AM100" s="122"/>
      <c r="AN100" s="123">
        <f>SUM(AG100,AT100)</f>
        <v>0</v>
      </c>
      <c r="AO100" s="122"/>
      <c r="AP100" s="122"/>
      <c r="AQ100" s="124" t="s">
        <v>80</v>
      </c>
      <c r="AR100" s="125"/>
      <c r="AS100" s="126">
        <v>0</v>
      </c>
      <c r="AT100" s="127">
        <f>ROUND(SUM(AV100:AW100),2)</f>
        <v>0</v>
      </c>
      <c r="AU100" s="128">
        <f>'6 - SO 401 Přeložka VO'!P133</f>
        <v>0</v>
      </c>
      <c r="AV100" s="127">
        <f>'6 - SO 401 Přeložka VO'!J33</f>
        <v>0</v>
      </c>
      <c r="AW100" s="127">
        <f>'6 - SO 401 Přeložka VO'!J34</f>
        <v>0</v>
      </c>
      <c r="AX100" s="127">
        <f>'6 - SO 401 Přeložka VO'!J35</f>
        <v>0</v>
      </c>
      <c r="AY100" s="127">
        <f>'6 - SO 401 Přeložka VO'!J36</f>
        <v>0</v>
      </c>
      <c r="AZ100" s="127">
        <f>'6 - SO 401 Přeložka VO'!F33</f>
        <v>0</v>
      </c>
      <c r="BA100" s="127">
        <f>'6 - SO 401 Přeložka VO'!F34</f>
        <v>0</v>
      </c>
      <c r="BB100" s="127">
        <f>'6 - SO 401 Přeložka VO'!F35</f>
        <v>0</v>
      </c>
      <c r="BC100" s="127">
        <f>'6 - SO 401 Přeložka VO'!F36</f>
        <v>0</v>
      </c>
      <c r="BD100" s="129">
        <f>'6 - SO 401 Přeložka VO'!F37</f>
        <v>0</v>
      </c>
      <c r="BE100" s="7"/>
      <c r="BT100" s="130" t="s">
        <v>78</v>
      </c>
      <c r="BV100" s="130" t="s">
        <v>75</v>
      </c>
      <c r="BW100" s="130" t="s">
        <v>96</v>
      </c>
      <c r="BX100" s="130" t="s">
        <v>5</v>
      </c>
      <c r="CL100" s="130" t="s">
        <v>1</v>
      </c>
      <c r="CM100" s="130" t="s">
        <v>82</v>
      </c>
    </row>
    <row r="101" s="7" customFormat="1" ht="16.5" customHeight="1">
      <c r="A101" s="118" t="s">
        <v>77</v>
      </c>
      <c r="B101" s="119"/>
      <c r="C101" s="120"/>
      <c r="D101" s="121" t="s">
        <v>97</v>
      </c>
      <c r="E101" s="121"/>
      <c r="F101" s="121"/>
      <c r="G101" s="121"/>
      <c r="H101" s="121"/>
      <c r="I101" s="122"/>
      <c r="J101" s="121" t="s">
        <v>98</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3">
        <f>'7 - SO 430 Přeložka CETIN'!J30</f>
        <v>0</v>
      </c>
      <c r="AH101" s="122"/>
      <c r="AI101" s="122"/>
      <c r="AJ101" s="122"/>
      <c r="AK101" s="122"/>
      <c r="AL101" s="122"/>
      <c r="AM101" s="122"/>
      <c r="AN101" s="123">
        <f>SUM(AG101,AT101)</f>
        <v>0</v>
      </c>
      <c r="AO101" s="122"/>
      <c r="AP101" s="122"/>
      <c r="AQ101" s="124" t="s">
        <v>80</v>
      </c>
      <c r="AR101" s="125"/>
      <c r="AS101" s="126">
        <v>0</v>
      </c>
      <c r="AT101" s="127">
        <f>ROUND(SUM(AV101:AW101),2)</f>
        <v>0</v>
      </c>
      <c r="AU101" s="128">
        <f>'7 - SO 430 Přeložka CETIN'!P118</f>
        <v>0</v>
      </c>
      <c r="AV101" s="127">
        <f>'7 - SO 430 Přeložka CETIN'!J33</f>
        <v>0</v>
      </c>
      <c r="AW101" s="127">
        <f>'7 - SO 430 Přeložka CETIN'!J34</f>
        <v>0</v>
      </c>
      <c r="AX101" s="127">
        <f>'7 - SO 430 Přeložka CETIN'!J35</f>
        <v>0</v>
      </c>
      <c r="AY101" s="127">
        <f>'7 - SO 430 Přeložka CETIN'!J36</f>
        <v>0</v>
      </c>
      <c r="AZ101" s="127">
        <f>'7 - SO 430 Přeložka CETIN'!F33</f>
        <v>0</v>
      </c>
      <c r="BA101" s="127">
        <f>'7 - SO 430 Přeložka CETIN'!F34</f>
        <v>0</v>
      </c>
      <c r="BB101" s="127">
        <f>'7 - SO 430 Přeložka CETIN'!F35</f>
        <v>0</v>
      </c>
      <c r="BC101" s="127">
        <f>'7 - SO 430 Přeložka CETIN'!F36</f>
        <v>0</v>
      </c>
      <c r="BD101" s="129">
        <f>'7 - SO 430 Přeložka CETIN'!F37</f>
        <v>0</v>
      </c>
      <c r="BE101" s="7"/>
      <c r="BT101" s="130" t="s">
        <v>78</v>
      </c>
      <c r="BV101" s="130" t="s">
        <v>75</v>
      </c>
      <c r="BW101" s="130" t="s">
        <v>99</v>
      </c>
      <c r="BX101" s="130" t="s">
        <v>5</v>
      </c>
      <c r="CL101" s="130" t="s">
        <v>1</v>
      </c>
      <c r="CM101" s="130" t="s">
        <v>82</v>
      </c>
    </row>
    <row r="102" s="7" customFormat="1" ht="16.5" customHeight="1">
      <c r="A102" s="118" t="s">
        <v>77</v>
      </c>
      <c r="B102" s="119"/>
      <c r="C102" s="120"/>
      <c r="D102" s="121" t="s">
        <v>100</v>
      </c>
      <c r="E102" s="121"/>
      <c r="F102" s="121"/>
      <c r="G102" s="121"/>
      <c r="H102" s="121"/>
      <c r="I102" s="122"/>
      <c r="J102" s="121" t="s">
        <v>101</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3">
        <f>'8 - VRN'!J30</f>
        <v>0</v>
      </c>
      <c r="AH102" s="122"/>
      <c r="AI102" s="122"/>
      <c r="AJ102" s="122"/>
      <c r="AK102" s="122"/>
      <c r="AL102" s="122"/>
      <c r="AM102" s="122"/>
      <c r="AN102" s="123">
        <f>SUM(AG102,AT102)</f>
        <v>0</v>
      </c>
      <c r="AO102" s="122"/>
      <c r="AP102" s="122"/>
      <c r="AQ102" s="124" t="s">
        <v>80</v>
      </c>
      <c r="AR102" s="125"/>
      <c r="AS102" s="131">
        <v>0</v>
      </c>
      <c r="AT102" s="132">
        <f>ROUND(SUM(AV102:AW102),2)</f>
        <v>0</v>
      </c>
      <c r="AU102" s="133">
        <f>'8 - VRN'!P122</f>
        <v>0</v>
      </c>
      <c r="AV102" s="132">
        <f>'8 - VRN'!J33</f>
        <v>0</v>
      </c>
      <c r="AW102" s="132">
        <f>'8 - VRN'!J34</f>
        <v>0</v>
      </c>
      <c r="AX102" s="132">
        <f>'8 - VRN'!J35</f>
        <v>0</v>
      </c>
      <c r="AY102" s="132">
        <f>'8 - VRN'!J36</f>
        <v>0</v>
      </c>
      <c r="AZ102" s="132">
        <f>'8 - VRN'!F33</f>
        <v>0</v>
      </c>
      <c r="BA102" s="132">
        <f>'8 - VRN'!F34</f>
        <v>0</v>
      </c>
      <c r="BB102" s="132">
        <f>'8 - VRN'!F35</f>
        <v>0</v>
      </c>
      <c r="BC102" s="132">
        <f>'8 - VRN'!F36</f>
        <v>0</v>
      </c>
      <c r="BD102" s="134">
        <f>'8 - VRN'!F37</f>
        <v>0</v>
      </c>
      <c r="BE102" s="7"/>
      <c r="BT102" s="130" t="s">
        <v>78</v>
      </c>
      <c r="BV102" s="130" t="s">
        <v>75</v>
      </c>
      <c r="BW102" s="130" t="s">
        <v>102</v>
      </c>
      <c r="BX102" s="130" t="s">
        <v>5</v>
      </c>
      <c r="CL102" s="130" t="s">
        <v>1</v>
      </c>
      <c r="CM102" s="130" t="s">
        <v>82</v>
      </c>
    </row>
    <row r="103" s="2" customFormat="1" ht="30" customHeight="1">
      <c r="A103" s="37"/>
      <c r="B103" s="38"/>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43"/>
      <c r="AS103" s="37"/>
      <c r="AT103" s="37"/>
      <c r="AU103" s="37"/>
      <c r="AV103" s="37"/>
      <c r="AW103" s="37"/>
      <c r="AX103" s="37"/>
      <c r="AY103" s="37"/>
      <c r="AZ103" s="37"/>
      <c r="BA103" s="37"/>
      <c r="BB103" s="37"/>
      <c r="BC103" s="37"/>
      <c r="BD103" s="37"/>
      <c r="BE103" s="37"/>
    </row>
    <row r="104" s="2" customFormat="1" ht="6.96" customHeight="1">
      <c r="A104" s="37"/>
      <c r="B104" s="65"/>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43"/>
      <c r="AS104" s="37"/>
      <c r="AT104" s="37"/>
      <c r="AU104" s="37"/>
      <c r="AV104" s="37"/>
      <c r="AW104" s="37"/>
      <c r="AX104" s="37"/>
      <c r="AY104" s="37"/>
      <c r="AZ104" s="37"/>
      <c r="BA104" s="37"/>
      <c r="BB104" s="37"/>
      <c r="BC104" s="37"/>
      <c r="BD104" s="37"/>
      <c r="BE104" s="37"/>
    </row>
  </sheetData>
  <sheetProtection sheet="1" formatColumns="0" formatRows="0" objects="1" scenarios="1" spinCount="100000" saltValue="p34ccMNV9mcj0yF46RGT2z+ro8utzc3o8/PMuH9qaaK2arqBoA3Fv0/oJoR6lbThZxUmbkyORh8yu1s3NfE8lw==" hashValue="2+JjZTsYeb5YIEcT+IB6QX5oWRjt4UjctUcQSnploXih3SilIvBBSrSc1LfuoBlQVAAZiJ+fU2z0bcmJNft9BA==" algorithmName="SHA-512" password="CC35"/>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1 - SO 101 Dopravně-inžen...'!C2" display="/"/>
    <hyperlink ref="A96" location="'2 - SO 201 Opěrná zeď - ú...'!C2" display="/"/>
    <hyperlink ref="A97" location="'3 - SO 201 Opěrná zeď - ú...'!C2" display="/"/>
    <hyperlink ref="A98" location="'4 - SO 201 Opěrná zeď - ú...'!C2" display="/"/>
    <hyperlink ref="A99" location="'5 - SO 202 Opěrná zeď - ú...'!C2" display="/"/>
    <hyperlink ref="A100" location="'6 - SO 401 Přeložka VO'!C2" display="/"/>
    <hyperlink ref="A101" location="'7 - SO 430 Přeložka CETIN'!C2" display="/"/>
    <hyperlink ref="A102" location="'8 - VRN'!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81</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105</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ROUND(J118,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ROUND((SUM(BE118:BE124)),  2)</f>
        <v>0</v>
      </c>
      <c r="G33" s="37"/>
      <c r="H33" s="37"/>
      <c r="I33" s="154">
        <v>0.20999999999999999</v>
      </c>
      <c r="J33" s="153">
        <f>ROUND(((SUM(BE118:BE124))*I33),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ROUND((SUM(BF118:BF124)),  2)</f>
        <v>0</v>
      </c>
      <c r="G34" s="37"/>
      <c r="H34" s="37"/>
      <c r="I34" s="154">
        <v>0.14999999999999999</v>
      </c>
      <c r="J34" s="153">
        <f>ROUND(((SUM(BF118:BF124))*I34),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ROUND((SUM(BG118:BG124)),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ROUND((SUM(BH118:BH124)),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ROUND((SUM(BI118:BI124)),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1 - SO 101 Dopravně-inženýrské opatření (DIO)</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111</v>
      </c>
      <c r="E97" s="181"/>
      <c r="F97" s="181"/>
      <c r="G97" s="181"/>
      <c r="H97" s="181"/>
      <c r="I97" s="181"/>
      <c r="J97" s="182">
        <f>J119</f>
        <v>0</v>
      </c>
      <c r="K97" s="179"/>
      <c r="L97" s="183"/>
      <c r="S97" s="9"/>
      <c r="T97" s="9"/>
      <c r="U97" s="9"/>
      <c r="V97" s="9"/>
      <c r="W97" s="9"/>
      <c r="X97" s="9"/>
      <c r="Y97" s="9"/>
      <c r="Z97" s="9"/>
      <c r="AA97" s="9"/>
      <c r="AB97" s="9"/>
      <c r="AC97" s="9"/>
      <c r="AD97" s="9"/>
      <c r="AE97" s="9"/>
    </row>
    <row r="98" s="10" customFormat="1" ht="19.92" customHeight="1">
      <c r="A98" s="10"/>
      <c r="B98" s="184"/>
      <c r="C98" s="185"/>
      <c r="D98" s="186" t="s">
        <v>112</v>
      </c>
      <c r="E98" s="187"/>
      <c r="F98" s="187"/>
      <c r="G98" s="187"/>
      <c r="H98" s="187"/>
      <c r="I98" s="187"/>
      <c r="J98" s="188">
        <f>J122</f>
        <v>0</v>
      </c>
      <c r="K98" s="185"/>
      <c r="L98" s="189"/>
      <c r="S98" s="10"/>
      <c r="T98" s="10"/>
      <c r="U98" s="10"/>
      <c r="V98" s="10"/>
      <c r="W98" s="10"/>
      <c r="X98" s="10"/>
      <c r="Y98" s="10"/>
      <c r="Z98" s="10"/>
      <c r="AA98" s="10"/>
      <c r="AB98" s="10"/>
      <c r="AC98" s="10"/>
      <c r="AD98" s="10"/>
      <c r="AE98" s="10"/>
    </row>
    <row r="99" s="2" customFormat="1" ht="21.84" customHeight="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2" customFormat="1" ht="6.96" customHeight="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4" s="2" customFormat="1" ht="6.96"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2" customFormat="1" ht="24.96" customHeight="1">
      <c r="A105" s="37"/>
      <c r="B105" s="38"/>
      <c r="C105" s="22" t="s">
        <v>113</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2" customFormat="1" ht="6.96"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2" customFormat="1" ht="16.5" customHeight="1">
      <c r="A108" s="37"/>
      <c r="B108" s="38"/>
      <c r="C108" s="39"/>
      <c r="D108" s="39"/>
      <c r="E108" s="173" t="str">
        <f>E7</f>
        <v>Komořanská - oprava opěrné zdi, Praha 12, č. akce 999182</v>
      </c>
      <c r="F108" s="31"/>
      <c r="G108" s="31"/>
      <c r="H108" s="31"/>
      <c r="I108" s="39"/>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104</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75" t="str">
        <f>E9</f>
        <v>1 - SO 101 Dopravně-inženýrské opatření (DIO)</v>
      </c>
      <c r="F110" s="39"/>
      <c r="G110" s="39"/>
      <c r="H110" s="39"/>
      <c r="I110" s="39"/>
      <c r="J110" s="39"/>
      <c r="K110" s="39"/>
      <c r="L110" s="62"/>
      <c r="S110" s="37"/>
      <c r="T110" s="37"/>
      <c r="U110" s="37"/>
      <c r="V110" s="37"/>
      <c r="W110" s="37"/>
      <c r="X110" s="37"/>
      <c r="Y110" s="37"/>
      <c r="Z110" s="37"/>
      <c r="AA110" s="37"/>
      <c r="AB110" s="37"/>
      <c r="AC110" s="37"/>
      <c r="AD110" s="37"/>
      <c r="AE110" s="37"/>
    </row>
    <row r="111" s="2" customFormat="1" ht="6.96"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2" customHeight="1">
      <c r="A112" s="37"/>
      <c r="B112" s="38"/>
      <c r="C112" s="31" t="s">
        <v>20</v>
      </c>
      <c r="D112" s="39"/>
      <c r="E112" s="39"/>
      <c r="F112" s="26" t="str">
        <f>F12</f>
        <v xml:space="preserve"> </v>
      </c>
      <c r="G112" s="39"/>
      <c r="H112" s="39"/>
      <c r="I112" s="31" t="s">
        <v>22</v>
      </c>
      <c r="J112" s="78" t="str">
        <f>IF(J12="","",J12)</f>
        <v>14. 4. 2021</v>
      </c>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5.15" customHeight="1">
      <c r="A114" s="37"/>
      <c r="B114" s="38"/>
      <c r="C114" s="31" t="s">
        <v>24</v>
      </c>
      <c r="D114" s="39"/>
      <c r="E114" s="39"/>
      <c r="F114" s="26" t="str">
        <f>E15</f>
        <v xml:space="preserve"> </v>
      </c>
      <c r="G114" s="39"/>
      <c r="H114" s="39"/>
      <c r="I114" s="31" t="s">
        <v>29</v>
      </c>
      <c r="J114" s="35" t="str">
        <f>E21</f>
        <v xml:space="preserve"> </v>
      </c>
      <c r="K114" s="39"/>
      <c r="L114" s="62"/>
      <c r="S114" s="37"/>
      <c r="T114" s="37"/>
      <c r="U114" s="37"/>
      <c r="V114" s="37"/>
      <c r="W114" s="37"/>
      <c r="X114" s="37"/>
      <c r="Y114" s="37"/>
      <c r="Z114" s="37"/>
      <c r="AA114" s="37"/>
      <c r="AB114" s="37"/>
      <c r="AC114" s="37"/>
      <c r="AD114" s="37"/>
      <c r="AE114" s="37"/>
    </row>
    <row r="115" s="2" customFormat="1" ht="15.15" customHeight="1">
      <c r="A115" s="37"/>
      <c r="B115" s="38"/>
      <c r="C115" s="31" t="s">
        <v>27</v>
      </c>
      <c r="D115" s="39"/>
      <c r="E115" s="39"/>
      <c r="F115" s="26" t="str">
        <f>IF(E18="","",E18)</f>
        <v>Vyplň údaj</v>
      </c>
      <c r="G115" s="39"/>
      <c r="H115" s="39"/>
      <c r="I115" s="31" t="s">
        <v>31</v>
      </c>
      <c r="J115" s="35" t="str">
        <f>E24</f>
        <v xml:space="preserve"> </v>
      </c>
      <c r="K115" s="39"/>
      <c r="L115" s="62"/>
      <c r="S115" s="37"/>
      <c r="T115" s="37"/>
      <c r="U115" s="37"/>
      <c r="V115" s="37"/>
      <c r="W115" s="37"/>
      <c r="X115" s="37"/>
      <c r="Y115" s="37"/>
      <c r="Z115" s="37"/>
      <c r="AA115" s="37"/>
      <c r="AB115" s="37"/>
      <c r="AC115" s="37"/>
      <c r="AD115" s="37"/>
      <c r="AE115" s="37"/>
    </row>
    <row r="116" s="2" customFormat="1" ht="10.32"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11" customFormat="1" ht="29.28" customHeight="1">
      <c r="A117" s="190"/>
      <c r="B117" s="191"/>
      <c r="C117" s="192" t="s">
        <v>114</v>
      </c>
      <c r="D117" s="193" t="s">
        <v>58</v>
      </c>
      <c r="E117" s="193" t="s">
        <v>54</v>
      </c>
      <c r="F117" s="193" t="s">
        <v>55</v>
      </c>
      <c r="G117" s="193" t="s">
        <v>115</v>
      </c>
      <c r="H117" s="193" t="s">
        <v>116</v>
      </c>
      <c r="I117" s="193" t="s">
        <v>117</v>
      </c>
      <c r="J117" s="193" t="s">
        <v>108</v>
      </c>
      <c r="K117" s="194" t="s">
        <v>118</v>
      </c>
      <c r="L117" s="195"/>
      <c r="M117" s="99" t="s">
        <v>1</v>
      </c>
      <c r="N117" s="100" t="s">
        <v>37</v>
      </c>
      <c r="O117" s="100" t="s">
        <v>119</v>
      </c>
      <c r="P117" s="100" t="s">
        <v>120</v>
      </c>
      <c r="Q117" s="100" t="s">
        <v>121</v>
      </c>
      <c r="R117" s="100" t="s">
        <v>122</v>
      </c>
      <c r="S117" s="100" t="s">
        <v>123</v>
      </c>
      <c r="T117" s="101" t="s">
        <v>124</v>
      </c>
      <c r="U117" s="190"/>
      <c r="V117" s="190"/>
      <c r="W117" s="190"/>
      <c r="X117" s="190"/>
      <c r="Y117" s="190"/>
      <c r="Z117" s="190"/>
      <c r="AA117" s="190"/>
      <c r="AB117" s="190"/>
      <c r="AC117" s="190"/>
      <c r="AD117" s="190"/>
      <c r="AE117" s="190"/>
    </row>
    <row r="118" s="2" customFormat="1" ht="22.8" customHeight="1">
      <c r="A118" s="37"/>
      <c r="B118" s="38"/>
      <c r="C118" s="106" t="s">
        <v>125</v>
      </c>
      <c r="D118" s="39"/>
      <c r="E118" s="39"/>
      <c r="F118" s="39"/>
      <c r="G118" s="39"/>
      <c r="H118" s="39"/>
      <c r="I118" s="39"/>
      <c r="J118" s="196">
        <f>BK118</f>
        <v>0</v>
      </c>
      <c r="K118" s="39"/>
      <c r="L118" s="43"/>
      <c r="M118" s="102"/>
      <c r="N118" s="197"/>
      <c r="O118" s="103"/>
      <c r="P118" s="198">
        <f>P119</f>
        <v>0</v>
      </c>
      <c r="Q118" s="103"/>
      <c r="R118" s="198">
        <f>R119</f>
        <v>0</v>
      </c>
      <c r="S118" s="103"/>
      <c r="T118" s="199">
        <f>T119</f>
        <v>0</v>
      </c>
      <c r="U118" s="37"/>
      <c r="V118" s="37"/>
      <c r="W118" s="37"/>
      <c r="X118" s="37"/>
      <c r="Y118" s="37"/>
      <c r="Z118" s="37"/>
      <c r="AA118" s="37"/>
      <c r="AB118" s="37"/>
      <c r="AC118" s="37"/>
      <c r="AD118" s="37"/>
      <c r="AE118" s="37"/>
      <c r="AT118" s="16" t="s">
        <v>72</v>
      </c>
      <c r="AU118" s="16" t="s">
        <v>110</v>
      </c>
      <c r="BK118" s="200">
        <f>BK119</f>
        <v>0</v>
      </c>
    </row>
    <row r="119" s="12" customFormat="1" ht="25.92" customHeight="1">
      <c r="A119" s="12"/>
      <c r="B119" s="201"/>
      <c r="C119" s="202"/>
      <c r="D119" s="203" t="s">
        <v>72</v>
      </c>
      <c r="E119" s="204" t="s">
        <v>126</v>
      </c>
      <c r="F119" s="204" t="s">
        <v>127</v>
      </c>
      <c r="G119" s="202"/>
      <c r="H119" s="202"/>
      <c r="I119" s="205"/>
      <c r="J119" s="206">
        <f>BK119</f>
        <v>0</v>
      </c>
      <c r="K119" s="202"/>
      <c r="L119" s="207"/>
      <c r="M119" s="208"/>
      <c r="N119" s="209"/>
      <c r="O119" s="209"/>
      <c r="P119" s="210">
        <f>P120+P121+P122</f>
        <v>0</v>
      </c>
      <c r="Q119" s="209"/>
      <c r="R119" s="210">
        <f>R120+R121+R122</f>
        <v>0</v>
      </c>
      <c r="S119" s="209"/>
      <c r="T119" s="211">
        <f>T120+T121+T122</f>
        <v>0</v>
      </c>
      <c r="U119" s="12"/>
      <c r="V119" s="12"/>
      <c r="W119" s="12"/>
      <c r="X119" s="12"/>
      <c r="Y119" s="12"/>
      <c r="Z119" s="12"/>
      <c r="AA119" s="12"/>
      <c r="AB119" s="12"/>
      <c r="AC119" s="12"/>
      <c r="AD119" s="12"/>
      <c r="AE119" s="12"/>
      <c r="AR119" s="212" t="s">
        <v>78</v>
      </c>
      <c r="AT119" s="213" t="s">
        <v>72</v>
      </c>
      <c r="AU119" s="213" t="s">
        <v>73</v>
      </c>
      <c r="AY119" s="212" t="s">
        <v>128</v>
      </c>
      <c r="BK119" s="214">
        <f>BK120+BK121+BK122</f>
        <v>0</v>
      </c>
    </row>
    <row r="120" s="2" customFormat="1">
      <c r="A120" s="37"/>
      <c r="B120" s="38"/>
      <c r="C120" s="215" t="s">
        <v>78</v>
      </c>
      <c r="D120" s="215" t="s">
        <v>129</v>
      </c>
      <c r="E120" s="216" t="s">
        <v>130</v>
      </c>
      <c r="F120" s="217" t="s">
        <v>131</v>
      </c>
      <c r="G120" s="218" t="s">
        <v>132</v>
      </c>
      <c r="H120" s="219">
        <v>1</v>
      </c>
      <c r="I120" s="220"/>
      <c r="J120" s="221">
        <f>ROUND(I120*H120,2)</f>
        <v>0</v>
      </c>
      <c r="K120" s="217" t="s">
        <v>1</v>
      </c>
      <c r="L120" s="43"/>
      <c r="M120" s="222" t="s">
        <v>1</v>
      </c>
      <c r="N120" s="223" t="s">
        <v>38</v>
      </c>
      <c r="O120" s="90"/>
      <c r="P120" s="224">
        <f>O120*H120</f>
        <v>0</v>
      </c>
      <c r="Q120" s="224">
        <v>0</v>
      </c>
      <c r="R120" s="224">
        <f>Q120*H120</f>
        <v>0</v>
      </c>
      <c r="S120" s="224">
        <v>0</v>
      </c>
      <c r="T120" s="225">
        <f>S120*H120</f>
        <v>0</v>
      </c>
      <c r="U120" s="37"/>
      <c r="V120" s="37"/>
      <c r="W120" s="37"/>
      <c r="X120" s="37"/>
      <c r="Y120" s="37"/>
      <c r="Z120" s="37"/>
      <c r="AA120" s="37"/>
      <c r="AB120" s="37"/>
      <c r="AC120" s="37"/>
      <c r="AD120" s="37"/>
      <c r="AE120" s="37"/>
      <c r="AR120" s="226" t="s">
        <v>88</v>
      </c>
      <c r="AT120" s="226" t="s">
        <v>129</v>
      </c>
      <c r="AU120" s="226" t="s">
        <v>78</v>
      </c>
      <c r="AY120" s="16" t="s">
        <v>128</v>
      </c>
      <c r="BE120" s="227">
        <f>IF(N120="základní",J120,0)</f>
        <v>0</v>
      </c>
      <c r="BF120" s="227">
        <f>IF(N120="snížená",J120,0)</f>
        <v>0</v>
      </c>
      <c r="BG120" s="227">
        <f>IF(N120="zákl. přenesená",J120,0)</f>
        <v>0</v>
      </c>
      <c r="BH120" s="227">
        <f>IF(N120="sníž. přenesená",J120,0)</f>
        <v>0</v>
      </c>
      <c r="BI120" s="227">
        <f>IF(N120="nulová",J120,0)</f>
        <v>0</v>
      </c>
      <c r="BJ120" s="16" t="s">
        <v>78</v>
      </c>
      <c r="BK120" s="227">
        <f>ROUND(I120*H120,2)</f>
        <v>0</v>
      </c>
      <c r="BL120" s="16" t="s">
        <v>88</v>
      </c>
      <c r="BM120" s="226" t="s">
        <v>133</v>
      </c>
    </row>
    <row r="121" s="2" customFormat="1">
      <c r="A121" s="37"/>
      <c r="B121" s="38"/>
      <c r="C121" s="39"/>
      <c r="D121" s="228" t="s">
        <v>134</v>
      </c>
      <c r="E121" s="39"/>
      <c r="F121" s="229" t="s">
        <v>135</v>
      </c>
      <c r="G121" s="39"/>
      <c r="H121" s="39"/>
      <c r="I121" s="230"/>
      <c r="J121" s="39"/>
      <c r="K121" s="39"/>
      <c r="L121" s="43"/>
      <c r="M121" s="231"/>
      <c r="N121" s="232"/>
      <c r="O121" s="90"/>
      <c r="P121" s="90"/>
      <c r="Q121" s="90"/>
      <c r="R121" s="90"/>
      <c r="S121" s="90"/>
      <c r="T121" s="91"/>
      <c r="U121" s="37"/>
      <c r="V121" s="37"/>
      <c r="W121" s="37"/>
      <c r="X121" s="37"/>
      <c r="Y121" s="37"/>
      <c r="Z121" s="37"/>
      <c r="AA121" s="37"/>
      <c r="AB121" s="37"/>
      <c r="AC121" s="37"/>
      <c r="AD121" s="37"/>
      <c r="AE121" s="37"/>
      <c r="AT121" s="16" t="s">
        <v>134</v>
      </c>
      <c r="AU121" s="16" t="s">
        <v>78</v>
      </c>
    </row>
    <row r="122" s="12" customFormat="1" ht="22.8" customHeight="1">
      <c r="A122" s="12"/>
      <c r="B122" s="201"/>
      <c r="C122" s="202"/>
      <c r="D122" s="203" t="s">
        <v>72</v>
      </c>
      <c r="E122" s="233" t="s">
        <v>136</v>
      </c>
      <c r="F122" s="233" t="s">
        <v>137</v>
      </c>
      <c r="G122" s="202"/>
      <c r="H122" s="202"/>
      <c r="I122" s="205"/>
      <c r="J122" s="234">
        <f>BK122</f>
        <v>0</v>
      </c>
      <c r="K122" s="202"/>
      <c r="L122" s="207"/>
      <c r="M122" s="208"/>
      <c r="N122" s="209"/>
      <c r="O122" s="209"/>
      <c r="P122" s="210">
        <f>SUM(P123:P124)</f>
        <v>0</v>
      </c>
      <c r="Q122" s="209"/>
      <c r="R122" s="210">
        <f>SUM(R123:R124)</f>
        <v>0</v>
      </c>
      <c r="S122" s="209"/>
      <c r="T122" s="211">
        <f>SUM(T123:T124)</f>
        <v>0</v>
      </c>
      <c r="U122" s="12"/>
      <c r="V122" s="12"/>
      <c r="W122" s="12"/>
      <c r="X122" s="12"/>
      <c r="Y122" s="12"/>
      <c r="Z122" s="12"/>
      <c r="AA122" s="12"/>
      <c r="AB122" s="12"/>
      <c r="AC122" s="12"/>
      <c r="AD122" s="12"/>
      <c r="AE122" s="12"/>
      <c r="AR122" s="212" t="s">
        <v>78</v>
      </c>
      <c r="AT122" s="213" t="s">
        <v>72</v>
      </c>
      <c r="AU122" s="213" t="s">
        <v>78</v>
      </c>
      <c r="AY122" s="212" t="s">
        <v>128</v>
      </c>
      <c r="BK122" s="214">
        <f>SUM(BK123:BK124)</f>
        <v>0</v>
      </c>
    </row>
    <row r="123" s="2" customFormat="1" ht="16.5" customHeight="1">
      <c r="A123" s="37"/>
      <c r="B123" s="38"/>
      <c r="C123" s="215" t="s">
        <v>82</v>
      </c>
      <c r="D123" s="215" t="s">
        <v>129</v>
      </c>
      <c r="E123" s="216" t="s">
        <v>138</v>
      </c>
      <c r="F123" s="217" t="s">
        <v>139</v>
      </c>
      <c r="G123" s="218" t="s">
        <v>132</v>
      </c>
      <c r="H123" s="219">
        <v>1</v>
      </c>
      <c r="I123" s="220"/>
      <c r="J123" s="221">
        <f>ROUND(I123*H123,2)</f>
        <v>0</v>
      </c>
      <c r="K123" s="217" t="s">
        <v>1</v>
      </c>
      <c r="L123" s="43"/>
      <c r="M123" s="222" t="s">
        <v>1</v>
      </c>
      <c r="N123" s="223" t="s">
        <v>38</v>
      </c>
      <c r="O123" s="90"/>
      <c r="P123" s="224">
        <f>O123*H123</f>
        <v>0</v>
      </c>
      <c r="Q123" s="224">
        <v>0</v>
      </c>
      <c r="R123" s="224">
        <f>Q123*H123</f>
        <v>0</v>
      </c>
      <c r="S123" s="224">
        <v>0</v>
      </c>
      <c r="T123" s="225">
        <f>S123*H123</f>
        <v>0</v>
      </c>
      <c r="U123" s="37"/>
      <c r="V123" s="37"/>
      <c r="W123" s="37"/>
      <c r="X123" s="37"/>
      <c r="Y123" s="37"/>
      <c r="Z123" s="37"/>
      <c r="AA123" s="37"/>
      <c r="AB123" s="37"/>
      <c r="AC123" s="37"/>
      <c r="AD123" s="37"/>
      <c r="AE123" s="37"/>
      <c r="AR123" s="226" t="s">
        <v>88</v>
      </c>
      <c r="AT123" s="226" t="s">
        <v>129</v>
      </c>
      <c r="AU123" s="226" t="s">
        <v>82</v>
      </c>
      <c r="AY123" s="16" t="s">
        <v>128</v>
      </c>
      <c r="BE123" s="227">
        <f>IF(N123="základní",J123,0)</f>
        <v>0</v>
      </c>
      <c r="BF123" s="227">
        <f>IF(N123="snížená",J123,0)</f>
        <v>0</v>
      </c>
      <c r="BG123" s="227">
        <f>IF(N123="zákl. přenesená",J123,0)</f>
        <v>0</v>
      </c>
      <c r="BH123" s="227">
        <f>IF(N123="sníž. přenesená",J123,0)</f>
        <v>0</v>
      </c>
      <c r="BI123" s="227">
        <f>IF(N123="nulová",J123,0)</f>
        <v>0</v>
      </c>
      <c r="BJ123" s="16" t="s">
        <v>78</v>
      </c>
      <c r="BK123" s="227">
        <f>ROUND(I123*H123,2)</f>
        <v>0</v>
      </c>
      <c r="BL123" s="16" t="s">
        <v>88</v>
      </c>
      <c r="BM123" s="226" t="s">
        <v>140</v>
      </c>
    </row>
    <row r="124" s="2" customFormat="1">
      <c r="A124" s="37"/>
      <c r="B124" s="38"/>
      <c r="C124" s="39"/>
      <c r="D124" s="228" t="s">
        <v>134</v>
      </c>
      <c r="E124" s="39"/>
      <c r="F124" s="229" t="s">
        <v>141</v>
      </c>
      <c r="G124" s="39"/>
      <c r="H124" s="39"/>
      <c r="I124" s="230"/>
      <c r="J124" s="39"/>
      <c r="K124" s="39"/>
      <c r="L124" s="43"/>
      <c r="M124" s="235"/>
      <c r="N124" s="236"/>
      <c r="O124" s="237"/>
      <c r="P124" s="237"/>
      <c r="Q124" s="237"/>
      <c r="R124" s="237"/>
      <c r="S124" s="237"/>
      <c r="T124" s="238"/>
      <c r="U124" s="37"/>
      <c r="V124" s="37"/>
      <c r="W124" s="37"/>
      <c r="X124" s="37"/>
      <c r="Y124" s="37"/>
      <c r="Z124" s="37"/>
      <c r="AA124" s="37"/>
      <c r="AB124" s="37"/>
      <c r="AC124" s="37"/>
      <c r="AD124" s="37"/>
      <c r="AE124" s="37"/>
      <c r="AT124" s="16" t="s">
        <v>134</v>
      </c>
      <c r="AU124" s="16" t="s">
        <v>82</v>
      </c>
    </row>
    <row r="125" s="2" customFormat="1" ht="6.96" customHeight="1">
      <c r="A125" s="37"/>
      <c r="B125" s="65"/>
      <c r="C125" s="66"/>
      <c r="D125" s="66"/>
      <c r="E125" s="66"/>
      <c r="F125" s="66"/>
      <c r="G125" s="66"/>
      <c r="H125" s="66"/>
      <c r="I125" s="66"/>
      <c r="J125" s="66"/>
      <c r="K125" s="66"/>
      <c r="L125" s="43"/>
      <c r="M125" s="37"/>
      <c r="O125" s="37"/>
      <c r="P125" s="37"/>
      <c r="Q125" s="37"/>
      <c r="R125" s="37"/>
      <c r="S125" s="37"/>
      <c r="T125" s="37"/>
      <c r="U125" s="37"/>
      <c r="V125" s="37"/>
      <c r="W125" s="37"/>
      <c r="X125" s="37"/>
      <c r="Y125" s="37"/>
      <c r="Z125" s="37"/>
      <c r="AA125" s="37"/>
      <c r="AB125" s="37"/>
      <c r="AC125" s="37"/>
      <c r="AD125" s="37"/>
      <c r="AE125" s="37"/>
    </row>
  </sheetData>
  <sheetProtection sheet="1" autoFilter="0" formatColumns="0" formatRows="0" objects="1" scenarios="1" spinCount="100000" saltValue="ipAtOxCbDX5cbkc4M8bxM5nTUbflR1GN9OfimoBlS9QROsVv/RKedN6hWdlfauupCKcrIJLFLnSIQpUuEWoxsg==" hashValue="61cBfQlIbOCvIlTXLxP1/lWJTMrIbbhZmDXvdXh4HpackAvkM9YvIRYbGOtspYj/Vh9pvcHCgVp4FFNMlRlg5Q==" algorithmName="SHA-512" password="CC35"/>
  <autoFilter ref="C117:K12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84</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142</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ROUND(J129,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ROUND((SUM(BE129:BE474)),  2)</f>
        <v>0</v>
      </c>
      <c r="G33" s="37"/>
      <c r="H33" s="37"/>
      <c r="I33" s="154">
        <v>0.20999999999999999</v>
      </c>
      <c r="J33" s="153">
        <f>ROUND(((SUM(BE129:BE474))*I33),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ROUND((SUM(BF129:BF474)),  2)</f>
        <v>0</v>
      </c>
      <c r="G34" s="37"/>
      <c r="H34" s="37"/>
      <c r="I34" s="154">
        <v>0.14999999999999999</v>
      </c>
      <c r="J34" s="153">
        <f>ROUND(((SUM(BF129:BF474))*I34),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ROUND((SUM(BG129:BG474)),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ROUND((SUM(BH129:BH474)),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ROUND((SUM(BI129:BI474)),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2 - SO 201 Opěrná zeď - úsek I</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J129</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111</v>
      </c>
      <c r="E97" s="181"/>
      <c r="F97" s="181"/>
      <c r="G97" s="181"/>
      <c r="H97" s="181"/>
      <c r="I97" s="181"/>
      <c r="J97" s="182">
        <f>J130</f>
        <v>0</v>
      </c>
      <c r="K97" s="179"/>
      <c r="L97" s="183"/>
      <c r="S97" s="9"/>
      <c r="T97" s="9"/>
      <c r="U97" s="9"/>
      <c r="V97" s="9"/>
      <c r="W97" s="9"/>
      <c r="X97" s="9"/>
      <c r="Y97" s="9"/>
      <c r="Z97" s="9"/>
      <c r="AA97" s="9"/>
      <c r="AB97" s="9"/>
      <c r="AC97" s="9"/>
      <c r="AD97" s="9"/>
      <c r="AE97" s="9"/>
    </row>
    <row r="98" s="10" customFormat="1" ht="19.92" customHeight="1">
      <c r="A98" s="10"/>
      <c r="B98" s="184"/>
      <c r="C98" s="185"/>
      <c r="D98" s="186" t="s">
        <v>143</v>
      </c>
      <c r="E98" s="187"/>
      <c r="F98" s="187"/>
      <c r="G98" s="187"/>
      <c r="H98" s="187"/>
      <c r="I98" s="187"/>
      <c r="J98" s="188">
        <f>J131</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144</v>
      </c>
      <c r="E99" s="187"/>
      <c r="F99" s="187"/>
      <c r="G99" s="187"/>
      <c r="H99" s="187"/>
      <c r="I99" s="187"/>
      <c r="J99" s="188">
        <f>J174</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145</v>
      </c>
      <c r="E100" s="187"/>
      <c r="F100" s="187"/>
      <c r="G100" s="187"/>
      <c r="H100" s="187"/>
      <c r="I100" s="187"/>
      <c r="J100" s="188">
        <f>J196</f>
        <v>0</v>
      </c>
      <c r="K100" s="185"/>
      <c r="L100" s="189"/>
      <c r="S100" s="10"/>
      <c r="T100" s="10"/>
      <c r="U100" s="10"/>
      <c r="V100" s="10"/>
      <c r="W100" s="10"/>
      <c r="X100" s="10"/>
      <c r="Y100" s="10"/>
      <c r="Z100" s="10"/>
      <c r="AA100" s="10"/>
      <c r="AB100" s="10"/>
      <c r="AC100" s="10"/>
      <c r="AD100" s="10"/>
      <c r="AE100" s="10"/>
    </row>
    <row r="101" s="10" customFormat="1" ht="19.92" customHeight="1">
      <c r="A101" s="10"/>
      <c r="B101" s="184"/>
      <c r="C101" s="185"/>
      <c r="D101" s="186" t="s">
        <v>146</v>
      </c>
      <c r="E101" s="187"/>
      <c r="F101" s="187"/>
      <c r="G101" s="187"/>
      <c r="H101" s="187"/>
      <c r="I101" s="187"/>
      <c r="J101" s="188">
        <f>J211</f>
        <v>0</v>
      </c>
      <c r="K101" s="185"/>
      <c r="L101" s="189"/>
      <c r="S101" s="10"/>
      <c r="T101" s="10"/>
      <c r="U101" s="10"/>
      <c r="V101" s="10"/>
      <c r="W101" s="10"/>
      <c r="X101" s="10"/>
      <c r="Y101" s="10"/>
      <c r="Z101" s="10"/>
      <c r="AA101" s="10"/>
      <c r="AB101" s="10"/>
      <c r="AC101" s="10"/>
      <c r="AD101" s="10"/>
      <c r="AE101" s="10"/>
    </row>
    <row r="102" s="10" customFormat="1" ht="19.92" customHeight="1">
      <c r="A102" s="10"/>
      <c r="B102" s="184"/>
      <c r="C102" s="185"/>
      <c r="D102" s="186" t="s">
        <v>147</v>
      </c>
      <c r="E102" s="187"/>
      <c r="F102" s="187"/>
      <c r="G102" s="187"/>
      <c r="H102" s="187"/>
      <c r="I102" s="187"/>
      <c r="J102" s="188">
        <f>J215</f>
        <v>0</v>
      </c>
      <c r="K102" s="185"/>
      <c r="L102" s="189"/>
      <c r="S102" s="10"/>
      <c r="T102" s="10"/>
      <c r="U102" s="10"/>
      <c r="V102" s="10"/>
      <c r="W102" s="10"/>
      <c r="X102" s="10"/>
      <c r="Y102" s="10"/>
      <c r="Z102" s="10"/>
      <c r="AA102" s="10"/>
      <c r="AB102" s="10"/>
      <c r="AC102" s="10"/>
      <c r="AD102" s="10"/>
      <c r="AE102" s="10"/>
    </row>
    <row r="103" s="10" customFormat="1" ht="19.92" customHeight="1">
      <c r="A103" s="10"/>
      <c r="B103" s="184"/>
      <c r="C103" s="185"/>
      <c r="D103" s="186" t="s">
        <v>148</v>
      </c>
      <c r="E103" s="187"/>
      <c r="F103" s="187"/>
      <c r="G103" s="187"/>
      <c r="H103" s="187"/>
      <c r="I103" s="187"/>
      <c r="J103" s="188">
        <f>J240</f>
        <v>0</v>
      </c>
      <c r="K103" s="185"/>
      <c r="L103" s="189"/>
      <c r="S103" s="10"/>
      <c r="T103" s="10"/>
      <c r="U103" s="10"/>
      <c r="V103" s="10"/>
      <c r="W103" s="10"/>
      <c r="X103" s="10"/>
      <c r="Y103" s="10"/>
      <c r="Z103" s="10"/>
      <c r="AA103" s="10"/>
      <c r="AB103" s="10"/>
      <c r="AC103" s="10"/>
      <c r="AD103" s="10"/>
      <c r="AE103" s="10"/>
    </row>
    <row r="104" s="10" customFormat="1" ht="19.92" customHeight="1">
      <c r="A104" s="10"/>
      <c r="B104" s="184"/>
      <c r="C104" s="185"/>
      <c r="D104" s="186" t="s">
        <v>149</v>
      </c>
      <c r="E104" s="187"/>
      <c r="F104" s="187"/>
      <c r="G104" s="187"/>
      <c r="H104" s="187"/>
      <c r="I104" s="187"/>
      <c r="J104" s="188">
        <f>J253</f>
        <v>0</v>
      </c>
      <c r="K104" s="185"/>
      <c r="L104" s="189"/>
      <c r="S104" s="10"/>
      <c r="T104" s="10"/>
      <c r="U104" s="10"/>
      <c r="V104" s="10"/>
      <c r="W104" s="10"/>
      <c r="X104" s="10"/>
      <c r="Y104" s="10"/>
      <c r="Z104" s="10"/>
      <c r="AA104" s="10"/>
      <c r="AB104" s="10"/>
      <c r="AC104" s="10"/>
      <c r="AD104" s="10"/>
      <c r="AE104" s="10"/>
    </row>
    <row r="105" s="10" customFormat="1" ht="19.92" customHeight="1">
      <c r="A105" s="10"/>
      <c r="B105" s="184"/>
      <c r="C105" s="185"/>
      <c r="D105" s="186" t="s">
        <v>112</v>
      </c>
      <c r="E105" s="187"/>
      <c r="F105" s="187"/>
      <c r="G105" s="187"/>
      <c r="H105" s="187"/>
      <c r="I105" s="187"/>
      <c r="J105" s="188">
        <f>J256</f>
        <v>0</v>
      </c>
      <c r="K105" s="185"/>
      <c r="L105" s="189"/>
      <c r="S105" s="10"/>
      <c r="T105" s="10"/>
      <c r="U105" s="10"/>
      <c r="V105" s="10"/>
      <c r="W105" s="10"/>
      <c r="X105" s="10"/>
      <c r="Y105" s="10"/>
      <c r="Z105" s="10"/>
      <c r="AA105" s="10"/>
      <c r="AB105" s="10"/>
      <c r="AC105" s="10"/>
      <c r="AD105" s="10"/>
      <c r="AE105" s="10"/>
    </row>
    <row r="106" s="10" customFormat="1" ht="19.92" customHeight="1">
      <c r="A106" s="10"/>
      <c r="B106" s="184"/>
      <c r="C106" s="185"/>
      <c r="D106" s="186" t="s">
        <v>150</v>
      </c>
      <c r="E106" s="187"/>
      <c r="F106" s="187"/>
      <c r="G106" s="187"/>
      <c r="H106" s="187"/>
      <c r="I106" s="187"/>
      <c r="J106" s="188">
        <f>J431</f>
        <v>0</v>
      </c>
      <c r="K106" s="185"/>
      <c r="L106" s="189"/>
      <c r="S106" s="10"/>
      <c r="T106" s="10"/>
      <c r="U106" s="10"/>
      <c r="V106" s="10"/>
      <c r="W106" s="10"/>
      <c r="X106" s="10"/>
      <c r="Y106" s="10"/>
      <c r="Z106" s="10"/>
      <c r="AA106" s="10"/>
      <c r="AB106" s="10"/>
      <c r="AC106" s="10"/>
      <c r="AD106" s="10"/>
      <c r="AE106" s="10"/>
    </row>
    <row r="107" s="10" customFormat="1" ht="19.92" customHeight="1">
      <c r="A107" s="10"/>
      <c r="B107" s="184"/>
      <c r="C107" s="185"/>
      <c r="D107" s="186" t="s">
        <v>151</v>
      </c>
      <c r="E107" s="187"/>
      <c r="F107" s="187"/>
      <c r="G107" s="187"/>
      <c r="H107" s="187"/>
      <c r="I107" s="187"/>
      <c r="J107" s="188">
        <f>J450</f>
        <v>0</v>
      </c>
      <c r="K107" s="185"/>
      <c r="L107" s="189"/>
      <c r="S107" s="10"/>
      <c r="T107" s="10"/>
      <c r="U107" s="10"/>
      <c r="V107" s="10"/>
      <c r="W107" s="10"/>
      <c r="X107" s="10"/>
      <c r="Y107" s="10"/>
      <c r="Z107" s="10"/>
      <c r="AA107" s="10"/>
      <c r="AB107" s="10"/>
      <c r="AC107" s="10"/>
      <c r="AD107" s="10"/>
      <c r="AE107" s="10"/>
    </row>
    <row r="108" s="9" customFormat="1" ht="24.96" customHeight="1">
      <c r="A108" s="9"/>
      <c r="B108" s="178"/>
      <c r="C108" s="179"/>
      <c r="D108" s="180" t="s">
        <v>152</v>
      </c>
      <c r="E108" s="181"/>
      <c r="F108" s="181"/>
      <c r="G108" s="181"/>
      <c r="H108" s="181"/>
      <c r="I108" s="181"/>
      <c r="J108" s="182">
        <f>J455</f>
        <v>0</v>
      </c>
      <c r="K108" s="179"/>
      <c r="L108" s="183"/>
      <c r="S108" s="9"/>
      <c r="T108" s="9"/>
      <c r="U108" s="9"/>
      <c r="V108" s="9"/>
      <c r="W108" s="9"/>
      <c r="X108" s="9"/>
      <c r="Y108" s="9"/>
      <c r="Z108" s="9"/>
      <c r="AA108" s="9"/>
      <c r="AB108" s="9"/>
      <c r="AC108" s="9"/>
      <c r="AD108" s="9"/>
      <c r="AE108" s="9"/>
    </row>
    <row r="109" s="10" customFormat="1" ht="19.92" customHeight="1">
      <c r="A109" s="10"/>
      <c r="B109" s="184"/>
      <c r="C109" s="185"/>
      <c r="D109" s="186" t="s">
        <v>153</v>
      </c>
      <c r="E109" s="187"/>
      <c r="F109" s="187"/>
      <c r="G109" s="187"/>
      <c r="H109" s="187"/>
      <c r="I109" s="187"/>
      <c r="J109" s="188">
        <f>J456</f>
        <v>0</v>
      </c>
      <c r="K109" s="185"/>
      <c r="L109" s="189"/>
      <c r="S109" s="10"/>
      <c r="T109" s="10"/>
      <c r="U109" s="10"/>
      <c r="V109" s="10"/>
      <c r="W109" s="10"/>
      <c r="X109" s="10"/>
      <c r="Y109" s="10"/>
      <c r="Z109" s="10"/>
      <c r="AA109" s="10"/>
      <c r="AB109" s="10"/>
      <c r="AC109" s="10"/>
      <c r="AD109" s="10"/>
      <c r="AE109" s="10"/>
    </row>
    <row r="110" s="2" customFormat="1" ht="21.84"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2" customFormat="1" ht="6.96" customHeight="1">
      <c r="A111" s="37"/>
      <c r="B111" s="65"/>
      <c r="C111" s="66"/>
      <c r="D111" s="66"/>
      <c r="E111" s="66"/>
      <c r="F111" s="66"/>
      <c r="G111" s="66"/>
      <c r="H111" s="66"/>
      <c r="I111" s="66"/>
      <c r="J111" s="66"/>
      <c r="K111" s="66"/>
      <c r="L111" s="62"/>
      <c r="S111" s="37"/>
      <c r="T111" s="37"/>
      <c r="U111" s="37"/>
      <c r="V111" s="37"/>
      <c r="W111" s="37"/>
      <c r="X111" s="37"/>
      <c r="Y111" s="37"/>
      <c r="Z111" s="37"/>
      <c r="AA111" s="37"/>
      <c r="AB111" s="37"/>
      <c r="AC111" s="37"/>
      <c r="AD111" s="37"/>
      <c r="AE111" s="37"/>
    </row>
    <row r="115" s="2" customFormat="1" ht="6.96" customHeight="1">
      <c r="A115" s="37"/>
      <c r="B115" s="67"/>
      <c r="C115" s="68"/>
      <c r="D115" s="68"/>
      <c r="E115" s="68"/>
      <c r="F115" s="68"/>
      <c r="G115" s="68"/>
      <c r="H115" s="68"/>
      <c r="I115" s="68"/>
      <c r="J115" s="68"/>
      <c r="K115" s="68"/>
      <c r="L115" s="62"/>
      <c r="S115" s="37"/>
      <c r="T115" s="37"/>
      <c r="U115" s="37"/>
      <c r="V115" s="37"/>
      <c r="W115" s="37"/>
      <c r="X115" s="37"/>
      <c r="Y115" s="37"/>
      <c r="Z115" s="37"/>
      <c r="AA115" s="37"/>
      <c r="AB115" s="37"/>
      <c r="AC115" s="37"/>
      <c r="AD115" s="37"/>
      <c r="AE115" s="37"/>
    </row>
    <row r="116" s="2" customFormat="1" ht="24.96" customHeight="1">
      <c r="A116" s="37"/>
      <c r="B116" s="38"/>
      <c r="C116" s="22" t="s">
        <v>113</v>
      </c>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2" customFormat="1" ht="6.96"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2" customFormat="1" ht="12" customHeight="1">
      <c r="A118" s="37"/>
      <c r="B118" s="38"/>
      <c r="C118" s="31" t="s">
        <v>16</v>
      </c>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2" customFormat="1" ht="16.5" customHeight="1">
      <c r="A119" s="37"/>
      <c r="B119" s="38"/>
      <c r="C119" s="39"/>
      <c r="D119" s="39"/>
      <c r="E119" s="173" t="str">
        <f>E7</f>
        <v>Komořanská - oprava opěrné zdi, Praha 12, č. akce 999182</v>
      </c>
      <c r="F119" s="31"/>
      <c r="G119" s="31"/>
      <c r="H119" s="31"/>
      <c r="I119" s="39"/>
      <c r="J119" s="39"/>
      <c r="K119" s="39"/>
      <c r="L119" s="62"/>
      <c r="S119" s="37"/>
      <c r="T119" s="37"/>
      <c r="U119" s="37"/>
      <c r="V119" s="37"/>
      <c r="W119" s="37"/>
      <c r="X119" s="37"/>
      <c r="Y119" s="37"/>
      <c r="Z119" s="37"/>
      <c r="AA119" s="37"/>
      <c r="AB119" s="37"/>
      <c r="AC119" s="37"/>
      <c r="AD119" s="37"/>
      <c r="AE119" s="37"/>
    </row>
    <row r="120" s="2" customFormat="1" ht="12" customHeight="1">
      <c r="A120" s="37"/>
      <c r="B120" s="38"/>
      <c r="C120" s="31" t="s">
        <v>104</v>
      </c>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2" customFormat="1" ht="16.5" customHeight="1">
      <c r="A121" s="37"/>
      <c r="B121" s="38"/>
      <c r="C121" s="39"/>
      <c r="D121" s="39"/>
      <c r="E121" s="75" t="str">
        <f>E9</f>
        <v>2 - SO 201 Opěrná zeď - úsek I</v>
      </c>
      <c r="F121" s="39"/>
      <c r="G121" s="39"/>
      <c r="H121" s="39"/>
      <c r="I121" s="39"/>
      <c r="J121" s="39"/>
      <c r="K121" s="39"/>
      <c r="L121" s="62"/>
      <c r="S121" s="37"/>
      <c r="T121" s="37"/>
      <c r="U121" s="37"/>
      <c r="V121" s="37"/>
      <c r="W121" s="37"/>
      <c r="X121" s="37"/>
      <c r="Y121" s="37"/>
      <c r="Z121" s="37"/>
      <c r="AA121" s="37"/>
      <c r="AB121" s="37"/>
      <c r="AC121" s="37"/>
      <c r="AD121" s="37"/>
      <c r="AE121" s="37"/>
    </row>
    <row r="122" s="2" customFormat="1" ht="6.96"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2" customFormat="1" ht="12" customHeight="1">
      <c r="A123" s="37"/>
      <c r="B123" s="38"/>
      <c r="C123" s="31" t="s">
        <v>20</v>
      </c>
      <c r="D123" s="39"/>
      <c r="E123" s="39"/>
      <c r="F123" s="26" t="str">
        <f>F12</f>
        <v xml:space="preserve"> </v>
      </c>
      <c r="G123" s="39"/>
      <c r="H123" s="39"/>
      <c r="I123" s="31" t="s">
        <v>22</v>
      </c>
      <c r="J123" s="78" t="str">
        <f>IF(J12="","",J12)</f>
        <v>14. 4. 2021</v>
      </c>
      <c r="K123" s="39"/>
      <c r="L123" s="62"/>
      <c r="S123" s="37"/>
      <c r="T123" s="37"/>
      <c r="U123" s="37"/>
      <c r="V123" s="37"/>
      <c r="W123" s="37"/>
      <c r="X123" s="37"/>
      <c r="Y123" s="37"/>
      <c r="Z123" s="37"/>
      <c r="AA123" s="37"/>
      <c r="AB123" s="37"/>
      <c r="AC123" s="37"/>
      <c r="AD123" s="37"/>
      <c r="AE123" s="37"/>
    </row>
    <row r="124" s="2" customFormat="1" ht="6.96" customHeight="1">
      <c r="A124" s="37"/>
      <c r="B124" s="38"/>
      <c r="C124" s="39"/>
      <c r="D124" s="39"/>
      <c r="E124" s="39"/>
      <c r="F124" s="39"/>
      <c r="G124" s="39"/>
      <c r="H124" s="39"/>
      <c r="I124" s="39"/>
      <c r="J124" s="39"/>
      <c r="K124" s="39"/>
      <c r="L124" s="62"/>
      <c r="S124" s="37"/>
      <c r="T124" s="37"/>
      <c r="U124" s="37"/>
      <c r="V124" s="37"/>
      <c r="W124" s="37"/>
      <c r="X124" s="37"/>
      <c r="Y124" s="37"/>
      <c r="Z124" s="37"/>
      <c r="AA124" s="37"/>
      <c r="AB124" s="37"/>
      <c r="AC124" s="37"/>
      <c r="AD124" s="37"/>
      <c r="AE124" s="37"/>
    </row>
    <row r="125" s="2" customFormat="1" ht="15.15" customHeight="1">
      <c r="A125" s="37"/>
      <c r="B125" s="38"/>
      <c r="C125" s="31" t="s">
        <v>24</v>
      </c>
      <c r="D125" s="39"/>
      <c r="E125" s="39"/>
      <c r="F125" s="26" t="str">
        <f>E15</f>
        <v xml:space="preserve"> </v>
      </c>
      <c r="G125" s="39"/>
      <c r="H125" s="39"/>
      <c r="I125" s="31" t="s">
        <v>29</v>
      </c>
      <c r="J125" s="35" t="str">
        <f>E21</f>
        <v xml:space="preserve"> </v>
      </c>
      <c r="K125" s="39"/>
      <c r="L125" s="62"/>
      <c r="S125" s="37"/>
      <c r="T125" s="37"/>
      <c r="U125" s="37"/>
      <c r="V125" s="37"/>
      <c r="W125" s="37"/>
      <c r="X125" s="37"/>
      <c r="Y125" s="37"/>
      <c r="Z125" s="37"/>
      <c r="AA125" s="37"/>
      <c r="AB125" s="37"/>
      <c r="AC125" s="37"/>
      <c r="AD125" s="37"/>
      <c r="AE125" s="37"/>
    </row>
    <row r="126" s="2" customFormat="1" ht="15.15" customHeight="1">
      <c r="A126" s="37"/>
      <c r="B126" s="38"/>
      <c r="C126" s="31" t="s">
        <v>27</v>
      </c>
      <c r="D126" s="39"/>
      <c r="E126" s="39"/>
      <c r="F126" s="26" t="str">
        <f>IF(E18="","",E18)</f>
        <v>Vyplň údaj</v>
      </c>
      <c r="G126" s="39"/>
      <c r="H126" s="39"/>
      <c r="I126" s="31" t="s">
        <v>31</v>
      </c>
      <c r="J126" s="35" t="str">
        <f>E24</f>
        <v xml:space="preserve"> </v>
      </c>
      <c r="K126" s="39"/>
      <c r="L126" s="62"/>
      <c r="S126" s="37"/>
      <c r="T126" s="37"/>
      <c r="U126" s="37"/>
      <c r="V126" s="37"/>
      <c r="W126" s="37"/>
      <c r="X126" s="37"/>
      <c r="Y126" s="37"/>
      <c r="Z126" s="37"/>
      <c r="AA126" s="37"/>
      <c r="AB126" s="37"/>
      <c r="AC126" s="37"/>
      <c r="AD126" s="37"/>
      <c r="AE126" s="37"/>
    </row>
    <row r="127" s="2" customFormat="1" ht="10.32" customHeight="1">
      <c r="A127" s="37"/>
      <c r="B127" s="38"/>
      <c r="C127" s="39"/>
      <c r="D127" s="39"/>
      <c r="E127" s="39"/>
      <c r="F127" s="39"/>
      <c r="G127" s="39"/>
      <c r="H127" s="39"/>
      <c r="I127" s="39"/>
      <c r="J127" s="39"/>
      <c r="K127" s="39"/>
      <c r="L127" s="62"/>
      <c r="S127" s="37"/>
      <c r="T127" s="37"/>
      <c r="U127" s="37"/>
      <c r="V127" s="37"/>
      <c r="W127" s="37"/>
      <c r="X127" s="37"/>
      <c r="Y127" s="37"/>
      <c r="Z127" s="37"/>
      <c r="AA127" s="37"/>
      <c r="AB127" s="37"/>
      <c r="AC127" s="37"/>
      <c r="AD127" s="37"/>
      <c r="AE127" s="37"/>
    </row>
    <row r="128" s="11" customFormat="1" ht="29.28" customHeight="1">
      <c r="A128" s="190"/>
      <c r="B128" s="191"/>
      <c r="C128" s="192" t="s">
        <v>114</v>
      </c>
      <c r="D128" s="193" t="s">
        <v>58</v>
      </c>
      <c r="E128" s="193" t="s">
        <v>54</v>
      </c>
      <c r="F128" s="193" t="s">
        <v>55</v>
      </c>
      <c r="G128" s="193" t="s">
        <v>115</v>
      </c>
      <c r="H128" s="193" t="s">
        <v>116</v>
      </c>
      <c r="I128" s="193" t="s">
        <v>117</v>
      </c>
      <c r="J128" s="193" t="s">
        <v>108</v>
      </c>
      <c r="K128" s="194" t="s">
        <v>118</v>
      </c>
      <c r="L128" s="195"/>
      <c r="M128" s="99" t="s">
        <v>1</v>
      </c>
      <c r="N128" s="100" t="s">
        <v>37</v>
      </c>
      <c r="O128" s="100" t="s">
        <v>119</v>
      </c>
      <c r="P128" s="100" t="s">
        <v>120</v>
      </c>
      <c r="Q128" s="100" t="s">
        <v>121</v>
      </c>
      <c r="R128" s="100" t="s">
        <v>122</v>
      </c>
      <c r="S128" s="100" t="s">
        <v>123</v>
      </c>
      <c r="T128" s="101" t="s">
        <v>124</v>
      </c>
      <c r="U128" s="190"/>
      <c r="V128" s="190"/>
      <c r="W128" s="190"/>
      <c r="X128" s="190"/>
      <c r="Y128" s="190"/>
      <c r="Z128" s="190"/>
      <c r="AA128" s="190"/>
      <c r="AB128" s="190"/>
      <c r="AC128" s="190"/>
      <c r="AD128" s="190"/>
      <c r="AE128" s="190"/>
    </row>
    <row r="129" s="2" customFormat="1" ht="22.8" customHeight="1">
      <c r="A129" s="37"/>
      <c r="B129" s="38"/>
      <c r="C129" s="106" t="s">
        <v>125</v>
      </c>
      <c r="D129" s="39"/>
      <c r="E129" s="39"/>
      <c r="F129" s="39"/>
      <c r="G129" s="39"/>
      <c r="H129" s="39"/>
      <c r="I129" s="39"/>
      <c r="J129" s="196">
        <f>BK129</f>
        <v>0</v>
      </c>
      <c r="K129" s="39"/>
      <c r="L129" s="43"/>
      <c r="M129" s="102"/>
      <c r="N129" s="197"/>
      <c r="O129" s="103"/>
      <c r="P129" s="198">
        <f>P130+P455</f>
        <v>0</v>
      </c>
      <c r="Q129" s="103"/>
      <c r="R129" s="198">
        <f>R130+R455</f>
        <v>262.43069917999998</v>
      </c>
      <c r="S129" s="103"/>
      <c r="T129" s="199">
        <f>T130+T455</f>
        <v>355.18644</v>
      </c>
      <c r="U129" s="37"/>
      <c r="V129" s="37"/>
      <c r="W129" s="37"/>
      <c r="X129" s="37"/>
      <c r="Y129" s="37"/>
      <c r="Z129" s="37"/>
      <c r="AA129" s="37"/>
      <c r="AB129" s="37"/>
      <c r="AC129" s="37"/>
      <c r="AD129" s="37"/>
      <c r="AE129" s="37"/>
      <c r="AT129" s="16" t="s">
        <v>72</v>
      </c>
      <c r="AU129" s="16" t="s">
        <v>110</v>
      </c>
      <c r="BK129" s="200">
        <f>BK130+BK455</f>
        <v>0</v>
      </c>
    </row>
    <row r="130" s="12" customFormat="1" ht="25.92" customHeight="1">
      <c r="A130" s="12"/>
      <c r="B130" s="201"/>
      <c r="C130" s="202"/>
      <c r="D130" s="203" t="s">
        <v>72</v>
      </c>
      <c r="E130" s="204" t="s">
        <v>126</v>
      </c>
      <c r="F130" s="204" t="s">
        <v>127</v>
      </c>
      <c r="G130" s="202"/>
      <c r="H130" s="202"/>
      <c r="I130" s="205"/>
      <c r="J130" s="206">
        <f>BK130</f>
        <v>0</v>
      </c>
      <c r="K130" s="202"/>
      <c r="L130" s="207"/>
      <c r="M130" s="208"/>
      <c r="N130" s="209"/>
      <c r="O130" s="209"/>
      <c r="P130" s="210">
        <f>P131+P174+P196+P211+P215+P240+P253+P256+P431+P450</f>
        <v>0</v>
      </c>
      <c r="Q130" s="209"/>
      <c r="R130" s="210">
        <f>R131+R174+R196+R211+R215+R240+R253+R256+R431+R450</f>
        <v>260.73380878</v>
      </c>
      <c r="S130" s="209"/>
      <c r="T130" s="211">
        <f>T131+T174+T196+T211+T215+T240+T253+T256+T431+T450</f>
        <v>354.31380000000001</v>
      </c>
      <c r="U130" s="12"/>
      <c r="V130" s="12"/>
      <c r="W130" s="12"/>
      <c r="X130" s="12"/>
      <c r="Y130" s="12"/>
      <c r="Z130" s="12"/>
      <c r="AA130" s="12"/>
      <c r="AB130" s="12"/>
      <c r="AC130" s="12"/>
      <c r="AD130" s="12"/>
      <c r="AE130" s="12"/>
      <c r="AR130" s="212" t="s">
        <v>78</v>
      </c>
      <c r="AT130" s="213" t="s">
        <v>72</v>
      </c>
      <c r="AU130" s="213" t="s">
        <v>73</v>
      </c>
      <c r="AY130" s="212" t="s">
        <v>128</v>
      </c>
      <c r="BK130" s="214">
        <f>BK131+BK174+BK196+BK211+BK215+BK240+BK253+BK256+BK431+BK450</f>
        <v>0</v>
      </c>
    </row>
    <row r="131" s="12" customFormat="1" ht="22.8" customHeight="1">
      <c r="A131" s="12"/>
      <c r="B131" s="201"/>
      <c r="C131" s="202"/>
      <c r="D131" s="203" t="s">
        <v>72</v>
      </c>
      <c r="E131" s="233" t="s">
        <v>78</v>
      </c>
      <c r="F131" s="233" t="s">
        <v>154</v>
      </c>
      <c r="G131" s="202"/>
      <c r="H131" s="202"/>
      <c r="I131" s="205"/>
      <c r="J131" s="234">
        <f>BK131</f>
        <v>0</v>
      </c>
      <c r="K131" s="202"/>
      <c r="L131" s="207"/>
      <c r="M131" s="208"/>
      <c r="N131" s="209"/>
      <c r="O131" s="209"/>
      <c r="P131" s="210">
        <f>SUM(P132:P173)</f>
        <v>0</v>
      </c>
      <c r="Q131" s="209"/>
      <c r="R131" s="210">
        <f>SUM(R132:R173)</f>
        <v>164.546379</v>
      </c>
      <c r="S131" s="209"/>
      <c r="T131" s="211">
        <f>SUM(T132:T173)</f>
        <v>133.464</v>
      </c>
      <c r="U131" s="12"/>
      <c r="V131" s="12"/>
      <c r="W131" s="12"/>
      <c r="X131" s="12"/>
      <c r="Y131" s="12"/>
      <c r="Z131" s="12"/>
      <c r="AA131" s="12"/>
      <c r="AB131" s="12"/>
      <c r="AC131" s="12"/>
      <c r="AD131" s="12"/>
      <c r="AE131" s="12"/>
      <c r="AR131" s="212" t="s">
        <v>78</v>
      </c>
      <c r="AT131" s="213" t="s">
        <v>72</v>
      </c>
      <c r="AU131" s="213" t="s">
        <v>78</v>
      </c>
      <c r="AY131" s="212" t="s">
        <v>128</v>
      </c>
      <c r="BK131" s="214">
        <f>SUM(BK132:BK173)</f>
        <v>0</v>
      </c>
    </row>
    <row r="132" s="2" customFormat="1" ht="33" customHeight="1">
      <c r="A132" s="37"/>
      <c r="B132" s="38"/>
      <c r="C132" s="215" t="s">
        <v>78</v>
      </c>
      <c r="D132" s="215" t="s">
        <v>129</v>
      </c>
      <c r="E132" s="216" t="s">
        <v>155</v>
      </c>
      <c r="F132" s="217" t="s">
        <v>156</v>
      </c>
      <c r="G132" s="218" t="s">
        <v>157</v>
      </c>
      <c r="H132" s="219">
        <v>204</v>
      </c>
      <c r="I132" s="220"/>
      <c r="J132" s="221">
        <f>ROUND(I132*H132,2)</f>
        <v>0</v>
      </c>
      <c r="K132" s="217" t="s">
        <v>158</v>
      </c>
      <c r="L132" s="43"/>
      <c r="M132" s="222" t="s">
        <v>1</v>
      </c>
      <c r="N132" s="223" t="s">
        <v>38</v>
      </c>
      <c r="O132" s="90"/>
      <c r="P132" s="224">
        <f>O132*H132</f>
        <v>0</v>
      </c>
      <c r="Q132" s="224">
        <v>0</v>
      </c>
      <c r="R132" s="224">
        <f>Q132*H132</f>
        <v>0</v>
      </c>
      <c r="S132" s="224">
        <v>0</v>
      </c>
      <c r="T132" s="225">
        <f>S132*H132</f>
        <v>0</v>
      </c>
      <c r="U132" s="37"/>
      <c r="V132" s="37"/>
      <c r="W132" s="37"/>
      <c r="X132" s="37"/>
      <c r="Y132" s="37"/>
      <c r="Z132" s="37"/>
      <c r="AA132" s="37"/>
      <c r="AB132" s="37"/>
      <c r="AC132" s="37"/>
      <c r="AD132" s="37"/>
      <c r="AE132" s="37"/>
      <c r="AR132" s="226" t="s">
        <v>88</v>
      </c>
      <c r="AT132" s="226" t="s">
        <v>129</v>
      </c>
      <c r="AU132" s="226" t="s">
        <v>82</v>
      </c>
      <c r="AY132" s="16" t="s">
        <v>128</v>
      </c>
      <c r="BE132" s="227">
        <f>IF(N132="základní",J132,0)</f>
        <v>0</v>
      </c>
      <c r="BF132" s="227">
        <f>IF(N132="snížená",J132,0)</f>
        <v>0</v>
      </c>
      <c r="BG132" s="227">
        <f>IF(N132="zákl. přenesená",J132,0)</f>
        <v>0</v>
      </c>
      <c r="BH132" s="227">
        <f>IF(N132="sníž. přenesená",J132,0)</f>
        <v>0</v>
      </c>
      <c r="BI132" s="227">
        <f>IF(N132="nulová",J132,0)</f>
        <v>0</v>
      </c>
      <c r="BJ132" s="16" t="s">
        <v>78</v>
      </c>
      <c r="BK132" s="227">
        <f>ROUND(I132*H132,2)</f>
        <v>0</v>
      </c>
      <c r="BL132" s="16" t="s">
        <v>88</v>
      </c>
      <c r="BM132" s="226" t="s">
        <v>159</v>
      </c>
    </row>
    <row r="133" s="2" customFormat="1">
      <c r="A133" s="37"/>
      <c r="B133" s="38"/>
      <c r="C133" s="39"/>
      <c r="D133" s="228" t="s">
        <v>160</v>
      </c>
      <c r="E133" s="39"/>
      <c r="F133" s="239" t="s">
        <v>161</v>
      </c>
      <c r="G133" s="39"/>
      <c r="H133" s="39"/>
      <c r="I133" s="230"/>
      <c r="J133" s="39"/>
      <c r="K133" s="39"/>
      <c r="L133" s="43"/>
      <c r="M133" s="231"/>
      <c r="N133" s="232"/>
      <c r="O133" s="90"/>
      <c r="P133" s="90"/>
      <c r="Q133" s="90"/>
      <c r="R133" s="90"/>
      <c r="S133" s="90"/>
      <c r="T133" s="91"/>
      <c r="U133" s="37"/>
      <c r="V133" s="37"/>
      <c r="W133" s="37"/>
      <c r="X133" s="37"/>
      <c r="Y133" s="37"/>
      <c r="Z133" s="37"/>
      <c r="AA133" s="37"/>
      <c r="AB133" s="37"/>
      <c r="AC133" s="37"/>
      <c r="AD133" s="37"/>
      <c r="AE133" s="37"/>
      <c r="AT133" s="16" t="s">
        <v>160</v>
      </c>
      <c r="AU133" s="16" t="s">
        <v>82</v>
      </c>
    </row>
    <row r="134" s="13" customFormat="1">
      <c r="A134" s="13"/>
      <c r="B134" s="240"/>
      <c r="C134" s="241"/>
      <c r="D134" s="228" t="s">
        <v>162</v>
      </c>
      <c r="E134" s="242" t="s">
        <v>1</v>
      </c>
      <c r="F134" s="243" t="s">
        <v>163</v>
      </c>
      <c r="G134" s="241"/>
      <c r="H134" s="244">
        <v>204</v>
      </c>
      <c r="I134" s="245"/>
      <c r="J134" s="241"/>
      <c r="K134" s="241"/>
      <c r="L134" s="246"/>
      <c r="M134" s="247"/>
      <c r="N134" s="248"/>
      <c r="O134" s="248"/>
      <c r="P134" s="248"/>
      <c r="Q134" s="248"/>
      <c r="R134" s="248"/>
      <c r="S134" s="248"/>
      <c r="T134" s="249"/>
      <c r="U134" s="13"/>
      <c r="V134" s="13"/>
      <c r="W134" s="13"/>
      <c r="X134" s="13"/>
      <c r="Y134" s="13"/>
      <c r="Z134" s="13"/>
      <c r="AA134" s="13"/>
      <c r="AB134" s="13"/>
      <c r="AC134" s="13"/>
      <c r="AD134" s="13"/>
      <c r="AE134" s="13"/>
      <c r="AT134" s="250" t="s">
        <v>162</v>
      </c>
      <c r="AU134" s="250" t="s">
        <v>82</v>
      </c>
      <c r="AV134" s="13" t="s">
        <v>82</v>
      </c>
      <c r="AW134" s="13" t="s">
        <v>30</v>
      </c>
      <c r="AX134" s="13" t="s">
        <v>78</v>
      </c>
      <c r="AY134" s="250" t="s">
        <v>128</v>
      </c>
    </row>
    <row r="135" s="2" customFormat="1">
      <c r="A135" s="37"/>
      <c r="B135" s="38"/>
      <c r="C135" s="215" t="s">
        <v>82</v>
      </c>
      <c r="D135" s="215" t="s">
        <v>129</v>
      </c>
      <c r="E135" s="216" t="s">
        <v>164</v>
      </c>
      <c r="F135" s="217" t="s">
        <v>165</v>
      </c>
      <c r="G135" s="218" t="s">
        <v>157</v>
      </c>
      <c r="H135" s="219">
        <v>167.5</v>
      </c>
      <c r="I135" s="220"/>
      <c r="J135" s="221">
        <f>ROUND(I135*H135,2)</f>
        <v>0</v>
      </c>
      <c r="K135" s="217" t="s">
        <v>158</v>
      </c>
      <c r="L135" s="43"/>
      <c r="M135" s="222" t="s">
        <v>1</v>
      </c>
      <c r="N135" s="223" t="s">
        <v>38</v>
      </c>
      <c r="O135" s="90"/>
      <c r="P135" s="224">
        <f>O135*H135</f>
        <v>0</v>
      </c>
      <c r="Q135" s="224">
        <v>0.00017000000000000001</v>
      </c>
      <c r="R135" s="224">
        <f>Q135*H135</f>
        <v>0.028475</v>
      </c>
      <c r="S135" s="224">
        <v>0.46000000000000002</v>
      </c>
      <c r="T135" s="225">
        <f>S135*H135</f>
        <v>77.049999999999997</v>
      </c>
      <c r="U135" s="37"/>
      <c r="V135" s="37"/>
      <c r="W135" s="37"/>
      <c r="X135" s="37"/>
      <c r="Y135" s="37"/>
      <c r="Z135" s="37"/>
      <c r="AA135" s="37"/>
      <c r="AB135" s="37"/>
      <c r="AC135" s="37"/>
      <c r="AD135" s="37"/>
      <c r="AE135" s="37"/>
      <c r="AR135" s="226" t="s">
        <v>88</v>
      </c>
      <c r="AT135" s="226" t="s">
        <v>129</v>
      </c>
      <c r="AU135" s="226" t="s">
        <v>82</v>
      </c>
      <c r="AY135" s="16" t="s">
        <v>128</v>
      </c>
      <c r="BE135" s="227">
        <f>IF(N135="základní",J135,0)</f>
        <v>0</v>
      </c>
      <c r="BF135" s="227">
        <f>IF(N135="snížená",J135,0)</f>
        <v>0</v>
      </c>
      <c r="BG135" s="227">
        <f>IF(N135="zákl. přenesená",J135,0)</f>
        <v>0</v>
      </c>
      <c r="BH135" s="227">
        <f>IF(N135="sníž. přenesená",J135,0)</f>
        <v>0</v>
      </c>
      <c r="BI135" s="227">
        <f>IF(N135="nulová",J135,0)</f>
        <v>0</v>
      </c>
      <c r="BJ135" s="16" t="s">
        <v>78</v>
      </c>
      <c r="BK135" s="227">
        <f>ROUND(I135*H135,2)</f>
        <v>0</v>
      </c>
      <c r="BL135" s="16" t="s">
        <v>88</v>
      </c>
      <c r="BM135" s="226" t="s">
        <v>166</v>
      </c>
    </row>
    <row r="136" s="2" customFormat="1">
      <c r="A136" s="37"/>
      <c r="B136" s="38"/>
      <c r="C136" s="39"/>
      <c r="D136" s="228" t="s">
        <v>160</v>
      </c>
      <c r="E136" s="39"/>
      <c r="F136" s="239" t="s">
        <v>167</v>
      </c>
      <c r="G136" s="39"/>
      <c r="H136" s="39"/>
      <c r="I136" s="230"/>
      <c r="J136" s="39"/>
      <c r="K136" s="39"/>
      <c r="L136" s="43"/>
      <c r="M136" s="231"/>
      <c r="N136" s="232"/>
      <c r="O136" s="90"/>
      <c r="P136" s="90"/>
      <c r="Q136" s="90"/>
      <c r="R136" s="90"/>
      <c r="S136" s="90"/>
      <c r="T136" s="91"/>
      <c r="U136" s="37"/>
      <c r="V136" s="37"/>
      <c r="W136" s="37"/>
      <c r="X136" s="37"/>
      <c r="Y136" s="37"/>
      <c r="Z136" s="37"/>
      <c r="AA136" s="37"/>
      <c r="AB136" s="37"/>
      <c r="AC136" s="37"/>
      <c r="AD136" s="37"/>
      <c r="AE136" s="37"/>
      <c r="AT136" s="16" t="s">
        <v>160</v>
      </c>
      <c r="AU136" s="16" t="s">
        <v>82</v>
      </c>
    </row>
    <row r="137" s="13" customFormat="1">
      <c r="A137" s="13"/>
      <c r="B137" s="240"/>
      <c r="C137" s="241"/>
      <c r="D137" s="228" t="s">
        <v>162</v>
      </c>
      <c r="E137" s="242" t="s">
        <v>1</v>
      </c>
      <c r="F137" s="243" t="s">
        <v>168</v>
      </c>
      <c r="G137" s="241"/>
      <c r="H137" s="244">
        <v>167.5</v>
      </c>
      <c r="I137" s="245"/>
      <c r="J137" s="241"/>
      <c r="K137" s="241"/>
      <c r="L137" s="246"/>
      <c r="M137" s="247"/>
      <c r="N137" s="248"/>
      <c r="O137" s="248"/>
      <c r="P137" s="248"/>
      <c r="Q137" s="248"/>
      <c r="R137" s="248"/>
      <c r="S137" s="248"/>
      <c r="T137" s="249"/>
      <c r="U137" s="13"/>
      <c r="V137" s="13"/>
      <c r="W137" s="13"/>
      <c r="X137" s="13"/>
      <c r="Y137" s="13"/>
      <c r="Z137" s="13"/>
      <c r="AA137" s="13"/>
      <c r="AB137" s="13"/>
      <c r="AC137" s="13"/>
      <c r="AD137" s="13"/>
      <c r="AE137" s="13"/>
      <c r="AT137" s="250" t="s">
        <v>162</v>
      </c>
      <c r="AU137" s="250" t="s">
        <v>82</v>
      </c>
      <c r="AV137" s="13" t="s">
        <v>82</v>
      </c>
      <c r="AW137" s="13" t="s">
        <v>30</v>
      </c>
      <c r="AX137" s="13" t="s">
        <v>78</v>
      </c>
      <c r="AY137" s="250" t="s">
        <v>128</v>
      </c>
    </row>
    <row r="138" s="2" customFormat="1">
      <c r="A138" s="37"/>
      <c r="B138" s="38"/>
      <c r="C138" s="215" t="s">
        <v>85</v>
      </c>
      <c r="D138" s="215" t="s">
        <v>129</v>
      </c>
      <c r="E138" s="216" t="s">
        <v>169</v>
      </c>
      <c r="F138" s="217" t="s">
        <v>170</v>
      </c>
      <c r="G138" s="218" t="s">
        <v>157</v>
      </c>
      <c r="H138" s="219">
        <v>53.600000000000001</v>
      </c>
      <c r="I138" s="220"/>
      <c r="J138" s="221">
        <f>ROUND(I138*H138,2)</f>
        <v>0</v>
      </c>
      <c r="K138" s="217" t="s">
        <v>158</v>
      </c>
      <c r="L138" s="43"/>
      <c r="M138" s="222" t="s">
        <v>1</v>
      </c>
      <c r="N138" s="223" t="s">
        <v>38</v>
      </c>
      <c r="O138" s="90"/>
      <c r="P138" s="224">
        <f>O138*H138</f>
        <v>0</v>
      </c>
      <c r="Q138" s="224">
        <v>0.00024000000000000001</v>
      </c>
      <c r="R138" s="224">
        <f>Q138*H138</f>
        <v>0.012864</v>
      </c>
      <c r="S138" s="224">
        <v>0.68999999999999995</v>
      </c>
      <c r="T138" s="225">
        <f>S138*H138</f>
        <v>36.983999999999995</v>
      </c>
      <c r="U138" s="37"/>
      <c r="V138" s="37"/>
      <c r="W138" s="37"/>
      <c r="X138" s="37"/>
      <c r="Y138" s="37"/>
      <c r="Z138" s="37"/>
      <c r="AA138" s="37"/>
      <c r="AB138" s="37"/>
      <c r="AC138" s="37"/>
      <c r="AD138" s="37"/>
      <c r="AE138" s="37"/>
      <c r="AR138" s="226" t="s">
        <v>88</v>
      </c>
      <c r="AT138" s="226" t="s">
        <v>129</v>
      </c>
      <c r="AU138" s="226" t="s">
        <v>82</v>
      </c>
      <c r="AY138" s="16" t="s">
        <v>128</v>
      </c>
      <c r="BE138" s="227">
        <f>IF(N138="základní",J138,0)</f>
        <v>0</v>
      </c>
      <c r="BF138" s="227">
        <f>IF(N138="snížená",J138,0)</f>
        <v>0</v>
      </c>
      <c r="BG138" s="227">
        <f>IF(N138="zákl. přenesená",J138,0)</f>
        <v>0</v>
      </c>
      <c r="BH138" s="227">
        <f>IF(N138="sníž. přenesená",J138,0)</f>
        <v>0</v>
      </c>
      <c r="BI138" s="227">
        <f>IF(N138="nulová",J138,0)</f>
        <v>0</v>
      </c>
      <c r="BJ138" s="16" t="s">
        <v>78</v>
      </c>
      <c r="BK138" s="227">
        <f>ROUND(I138*H138,2)</f>
        <v>0</v>
      </c>
      <c r="BL138" s="16" t="s">
        <v>88</v>
      </c>
      <c r="BM138" s="226" t="s">
        <v>171</v>
      </c>
    </row>
    <row r="139" s="2" customFormat="1">
      <c r="A139" s="37"/>
      <c r="B139" s="38"/>
      <c r="C139" s="39"/>
      <c r="D139" s="228" t="s">
        <v>160</v>
      </c>
      <c r="E139" s="39"/>
      <c r="F139" s="239" t="s">
        <v>172</v>
      </c>
      <c r="G139" s="39"/>
      <c r="H139" s="39"/>
      <c r="I139" s="230"/>
      <c r="J139" s="39"/>
      <c r="K139" s="39"/>
      <c r="L139" s="43"/>
      <c r="M139" s="231"/>
      <c r="N139" s="232"/>
      <c r="O139" s="90"/>
      <c r="P139" s="90"/>
      <c r="Q139" s="90"/>
      <c r="R139" s="90"/>
      <c r="S139" s="90"/>
      <c r="T139" s="91"/>
      <c r="U139" s="37"/>
      <c r="V139" s="37"/>
      <c r="W139" s="37"/>
      <c r="X139" s="37"/>
      <c r="Y139" s="37"/>
      <c r="Z139" s="37"/>
      <c r="AA139" s="37"/>
      <c r="AB139" s="37"/>
      <c r="AC139" s="37"/>
      <c r="AD139" s="37"/>
      <c r="AE139" s="37"/>
      <c r="AT139" s="16" t="s">
        <v>160</v>
      </c>
      <c r="AU139" s="16" t="s">
        <v>82</v>
      </c>
    </row>
    <row r="140" s="13" customFormat="1">
      <c r="A140" s="13"/>
      <c r="B140" s="240"/>
      <c r="C140" s="241"/>
      <c r="D140" s="228" t="s">
        <v>162</v>
      </c>
      <c r="E140" s="242" t="s">
        <v>1</v>
      </c>
      <c r="F140" s="243" t="s">
        <v>173</v>
      </c>
      <c r="G140" s="241"/>
      <c r="H140" s="244">
        <v>53.600000000000001</v>
      </c>
      <c r="I140" s="245"/>
      <c r="J140" s="241"/>
      <c r="K140" s="241"/>
      <c r="L140" s="246"/>
      <c r="M140" s="247"/>
      <c r="N140" s="248"/>
      <c r="O140" s="248"/>
      <c r="P140" s="248"/>
      <c r="Q140" s="248"/>
      <c r="R140" s="248"/>
      <c r="S140" s="248"/>
      <c r="T140" s="249"/>
      <c r="U140" s="13"/>
      <c r="V140" s="13"/>
      <c r="W140" s="13"/>
      <c r="X140" s="13"/>
      <c r="Y140" s="13"/>
      <c r="Z140" s="13"/>
      <c r="AA140" s="13"/>
      <c r="AB140" s="13"/>
      <c r="AC140" s="13"/>
      <c r="AD140" s="13"/>
      <c r="AE140" s="13"/>
      <c r="AT140" s="250" t="s">
        <v>162</v>
      </c>
      <c r="AU140" s="250" t="s">
        <v>82</v>
      </c>
      <c r="AV140" s="13" t="s">
        <v>82</v>
      </c>
      <c r="AW140" s="13" t="s">
        <v>30</v>
      </c>
      <c r="AX140" s="13" t="s">
        <v>78</v>
      </c>
      <c r="AY140" s="250" t="s">
        <v>128</v>
      </c>
    </row>
    <row r="141" s="2" customFormat="1" ht="16.5" customHeight="1">
      <c r="A141" s="37"/>
      <c r="B141" s="38"/>
      <c r="C141" s="215" t="s">
        <v>88</v>
      </c>
      <c r="D141" s="215" t="s">
        <v>129</v>
      </c>
      <c r="E141" s="216" t="s">
        <v>174</v>
      </c>
      <c r="F141" s="217" t="s">
        <v>175</v>
      </c>
      <c r="G141" s="218" t="s">
        <v>176</v>
      </c>
      <c r="H141" s="219">
        <v>67</v>
      </c>
      <c r="I141" s="220"/>
      <c r="J141" s="221">
        <f>ROUND(I141*H141,2)</f>
        <v>0</v>
      </c>
      <c r="K141" s="217" t="s">
        <v>158</v>
      </c>
      <c r="L141" s="43"/>
      <c r="M141" s="222" t="s">
        <v>1</v>
      </c>
      <c r="N141" s="223" t="s">
        <v>38</v>
      </c>
      <c r="O141" s="90"/>
      <c r="P141" s="224">
        <f>O141*H141</f>
        <v>0</v>
      </c>
      <c r="Q141" s="224">
        <v>0</v>
      </c>
      <c r="R141" s="224">
        <f>Q141*H141</f>
        <v>0</v>
      </c>
      <c r="S141" s="224">
        <v>0.28999999999999998</v>
      </c>
      <c r="T141" s="225">
        <f>S141*H141</f>
        <v>19.43</v>
      </c>
      <c r="U141" s="37"/>
      <c r="V141" s="37"/>
      <c r="W141" s="37"/>
      <c r="X141" s="37"/>
      <c r="Y141" s="37"/>
      <c r="Z141" s="37"/>
      <c r="AA141" s="37"/>
      <c r="AB141" s="37"/>
      <c r="AC141" s="37"/>
      <c r="AD141" s="37"/>
      <c r="AE141" s="37"/>
      <c r="AR141" s="226" t="s">
        <v>88</v>
      </c>
      <c r="AT141" s="226" t="s">
        <v>129</v>
      </c>
      <c r="AU141" s="226" t="s">
        <v>82</v>
      </c>
      <c r="AY141" s="16" t="s">
        <v>128</v>
      </c>
      <c r="BE141" s="227">
        <f>IF(N141="základní",J141,0)</f>
        <v>0</v>
      </c>
      <c r="BF141" s="227">
        <f>IF(N141="snížená",J141,0)</f>
        <v>0</v>
      </c>
      <c r="BG141" s="227">
        <f>IF(N141="zákl. přenesená",J141,0)</f>
        <v>0</v>
      </c>
      <c r="BH141" s="227">
        <f>IF(N141="sníž. přenesená",J141,0)</f>
        <v>0</v>
      </c>
      <c r="BI141" s="227">
        <f>IF(N141="nulová",J141,0)</f>
        <v>0</v>
      </c>
      <c r="BJ141" s="16" t="s">
        <v>78</v>
      </c>
      <c r="BK141" s="227">
        <f>ROUND(I141*H141,2)</f>
        <v>0</v>
      </c>
      <c r="BL141" s="16" t="s">
        <v>88</v>
      </c>
      <c r="BM141" s="226" t="s">
        <v>177</v>
      </c>
    </row>
    <row r="142" s="2" customFormat="1">
      <c r="A142" s="37"/>
      <c r="B142" s="38"/>
      <c r="C142" s="39"/>
      <c r="D142" s="228" t="s">
        <v>160</v>
      </c>
      <c r="E142" s="39"/>
      <c r="F142" s="239" t="s">
        <v>178</v>
      </c>
      <c r="G142" s="39"/>
      <c r="H142" s="39"/>
      <c r="I142" s="230"/>
      <c r="J142" s="39"/>
      <c r="K142" s="39"/>
      <c r="L142" s="43"/>
      <c r="M142" s="231"/>
      <c r="N142" s="232"/>
      <c r="O142" s="90"/>
      <c r="P142" s="90"/>
      <c r="Q142" s="90"/>
      <c r="R142" s="90"/>
      <c r="S142" s="90"/>
      <c r="T142" s="91"/>
      <c r="U142" s="37"/>
      <c r="V142" s="37"/>
      <c r="W142" s="37"/>
      <c r="X142" s="37"/>
      <c r="Y142" s="37"/>
      <c r="Z142" s="37"/>
      <c r="AA142" s="37"/>
      <c r="AB142" s="37"/>
      <c r="AC142" s="37"/>
      <c r="AD142" s="37"/>
      <c r="AE142" s="37"/>
      <c r="AT142" s="16" t="s">
        <v>160</v>
      </c>
      <c r="AU142" s="16" t="s">
        <v>82</v>
      </c>
    </row>
    <row r="143" s="2" customFormat="1">
      <c r="A143" s="37"/>
      <c r="B143" s="38"/>
      <c r="C143" s="39"/>
      <c r="D143" s="228" t="s">
        <v>134</v>
      </c>
      <c r="E143" s="39"/>
      <c r="F143" s="229" t="s">
        <v>179</v>
      </c>
      <c r="G143" s="39"/>
      <c r="H143" s="39"/>
      <c r="I143" s="230"/>
      <c r="J143" s="39"/>
      <c r="K143" s="39"/>
      <c r="L143" s="43"/>
      <c r="M143" s="231"/>
      <c r="N143" s="232"/>
      <c r="O143" s="90"/>
      <c r="P143" s="90"/>
      <c r="Q143" s="90"/>
      <c r="R143" s="90"/>
      <c r="S143" s="90"/>
      <c r="T143" s="91"/>
      <c r="U143" s="37"/>
      <c r="V143" s="37"/>
      <c r="W143" s="37"/>
      <c r="X143" s="37"/>
      <c r="Y143" s="37"/>
      <c r="Z143" s="37"/>
      <c r="AA143" s="37"/>
      <c r="AB143" s="37"/>
      <c r="AC143" s="37"/>
      <c r="AD143" s="37"/>
      <c r="AE143" s="37"/>
      <c r="AT143" s="16" t="s">
        <v>134</v>
      </c>
      <c r="AU143" s="16" t="s">
        <v>82</v>
      </c>
    </row>
    <row r="144" s="13" customFormat="1">
      <c r="A144" s="13"/>
      <c r="B144" s="240"/>
      <c r="C144" s="241"/>
      <c r="D144" s="228" t="s">
        <v>162</v>
      </c>
      <c r="E144" s="242" t="s">
        <v>1</v>
      </c>
      <c r="F144" s="243" t="s">
        <v>180</v>
      </c>
      <c r="G144" s="241"/>
      <c r="H144" s="244">
        <v>67</v>
      </c>
      <c r="I144" s="245"/>
      <c r="J144" s="241"/>
      <c r="K144" s="241"/>
      <c r="L144" s="246"/>
      <c r="M144" s="247"/>
      <c r="N144" s="248"/>
      <c r="O144" s="248"/>
      <c r="P144" s="248"/>
      <c r="Q144" s="248"/>
      <c r="R144" s="248"/>
      <c r="S144" s="248"/>
      <c r="T144" s="249"/>
      <c r="U144" s="13"/>
      <c r="V144" s="13"/>
      <c r="W144" s="13"/>
      <c r="X144" s="13"/>
      <c r="Y144" s="13"/>
      <c r="Z144" s="13"/>
      <c r="AA144" s="13"/>
      <c r="AB144" s="13"/>
      <c r="AC144" s="13"/>
      <c r="AD144" s="13"/>
      <c r="AE144" s="13"/>
      <c r="AT144" s="250" t="s">
        <v>162</v>
      </c>
      <c r="AU144" s="250" t="s">
        <v>82</v>
      </c>
      <c r="AV144" s="13" t="s">
        <v>82</v>
      </c>
      <c r="AW144" s="13" t="s">
        <v>30</v>
      </c>
      <c r="AX144" s="13" t="s">
        <v>78</v>
      </c>
      <c r="AY144" s="250" t="s">
        <v>128</v>
      </c>
    </row>
    <row r="145" s="2" customFormat="1" ht="33" customHeight="1">
      <c r="A145" s="37"/>
      <c r="B145" s="38"/>
      <c r="C145" s="215" t="s">
        <v>91</v>
      </c>
      <c r="D145" s="215" t="s">
        <v>129</v>
      </c>
      <c r="E145" s="216" t="s">
        <v>181</v>
      </c>
      <c r="F145" s="217" t="s">
        <v>182</v>
      </c>
      <c r="G145" s="218" t="s">
        <v>183</v>
      </c>
      <c r="H145" s="219">
        <v>10.199999999999999</v>
      </c>
      <c r="I145" s="220"/>
      <c r="J145" s="221">
        <f>ROUND(I145*H145,2)</f>
        <v>0</v>
      </c>
      <c r="K145" s="217" t="s">
        <v>158</v>
      </c>
      <c r="L145" s="43"/>
      <c r="M145" s="222" t="s">
        <v>1</v>
      </c>
      <c r="N145" s="223" t="s">
        <v>38</v>
      </c>
      <c r="O145" s="90"/>
      <c r="P145" s="224">
        <f>O145*H145</f>
        <v>0</v>
      </c>
      <c r="Q145" s="224">
        <v>0</v>
      </c>
      <c r="R145" s="224">
        <f>Q145*H145</f>
        <v>0</v>
      </c>
      <c r="S145" s="224">
        <v>0</v>
      </c>
      <c r="T145" s="225">
        <f>S145*H145</f>
        <v>0</v>
      </c>
      <c r="U145" s="37"/>
      <c r="V145" s="37"/>
      <c r="W145" s="37"/>
      <c r="X145" s="37"/>
      <c r="Y145" s="37"/>
      <c r="Z145" s="37"/>
      <c r="AA145" s="37"/>
      <c r="AB145" s="37"/>
      <c r="AC145" s="37"/>
      <c r="AD145" s="37"/>
      <c r="AE145" s="37"/>
      <c r="AR145" s="226" t="s">
        <v>88</v>
      </c>
      <c r="AT145" s="226" t="s">
        <v>129</v>
      </c>
      <c r="AU145" s="226" t="s">
        <v>82</v>
      </c>
      <c r="AY145" s="16" t="s">
        <v>128</v>
      </c>
      <c r="BE145" s="227">
        <f>IF(N145="základní",J145,0)</f>
        <v>0</v>
      </c>
      <c r="BF145" s="227">
        <f>IF(N145="snížená",J145,0)</f>
        <v>0</v>
      </c>
      <c r="BG145" s="227">
        <f>IF(N145="zákl. přenesená",J145,0)</f>
        <v>0</v>
      </c>
      <c r="BH145" s="227">
        <f>IF(N145="sníž. přenesená",J145,0)</f>
        <v>0</v>
      </c>
      <c r="BI145" s="227">
        <f>IF(N145="nulová",J145,0)</f>
        <v>0</v>
      </c>
      <c r="BJ145" s="16" t="s">
        <v>78</v>
      </c>
      <c r="BK145" s="227">
        <f>ROUND(I145*H145,2)</f>
        <v>0</v>
      </c>
      <c r="BL145" s="16" t="s">
        <v>88</v>
      </c>
      <c r="BM145" s="226" t="s">
        <v>184</v>
      </c>
    </row>
    <row r="146" s="2" customFormat="1">
      <c r="A146" s="37"/>
      <c r="B146" s="38"/>
      <c r="C146" s="39"/>
      <c r="D146" s="228" t="s">
        <v>160</v>
      </c>
      <c r="E146" s="39"/>
      <c r="F146" s="239" t="s">
        <v>185</v>
      </c>
      <c r="G146" s="39"/>
      <c r="H146" s="39"/>
      <c r="I146" s="230"/>
      <c r="J146" s="39"/>
      <c r="K146" s="39"/>
      <c r="L146" s="43"/>
      <c r="M146" s="231"/>
      <c r="N146" s="232"/>
      <c r="O146" s="90"/>
      <c r="P146" s="90"/>
      <c r="Q146" s="90"/>
      <c r="R146" s="90"/>
      <c r="S146" s="90"/>
      <c r="T146" s="91"/>
      <c r="U146" s="37"/>
      <c r="V146" s="37"/>
      <c r="W146" s="37"/>
      <c r="X146" s="37"/>
      <c r="Y146" s="37"/>
      <c r="Z146" s="37"/>
      <c r="AA146" s="37"/>
      <c r="AB146" s="37"/>
      <c r="AC146" s="37"/>
      <c r="AD146" s="37"/>
      <c r="AE146" s="37"/>
      <c r="AT146" s="16" t="s">
        <v>160</v>
      </c>
      <c r="AU146" s="16" t="s">
        <v>82</v>
      </c>
    </row>
    <row r="147" s="2" customFormat="1">
      <c r="A147" s="37"/>
      <c r="B147" s="38"/>
      <c r="C147" s="39"/>
      <c r="D147" s="228" t="s">
        <v>134</v>
      </c>
      <c r="E147" s="39"/>
      <c r="F147" s="229" t="s">
        <v>186</v>
      </c>
      <c r="G147" s="39"/>
      <c r="H147" s="39"/>
      <c r="I147" s="230"/>
      <c r="J147" s="39"/>
      <c r="K147" s="39"/>
      <c r="L147" s="43"/>
      <c r="M147" s="231"/>
      <c r="N147" s="232"/>
      <c r="O147" s="90"/>
      <c r="P147" s="90"/>
      <c r="Q147" s="90"/>
      <c r="R147" s="90"/>
      <c r="S147" s="90"/>
      <c r="T147" s="91"/>
      <c r="U147" s="37"/>
      <c r="V147" s="37"/>
      <c r="W147" s="37"/>
      <c r="X147" s="37"/>
      <c r="Y147" s="37"/>
      <c r="Z147" s="37"/>
      <c r="AA147" s="37"/>
      <c r="AB147" s="37"/>
      <c r="AC147" s="37"/>
      <c r="AD147" s="37"/>
      <c r="AE147" s="37"/>
      <c r="AT147" s="16" t="s">
        <v>134</v>
      </c>
      <c r="AU147" s="16" t="s">
        <v>82</v>
      </c>
    </row>
    <row r="148" s="13" customFormat="1">
      <c r="A148" s="13"/>
      <c r="B148" s="240"/>
      <c r="C148" s="241"/>
      <c r="D148" s="228" t="s">
        <v>162</v>
      </c>
      <c r="E148" s="242" t="s">
        <v>1</v>
      </c>
      <c r="F148" s="243" t="s">
        <v>187</v>
      </c>
      <c r="G148" s="241"/>
      <c r="H148" s="244">
        <v>10.199999999999999</v>
      </c>
      <c r="I148" s="245"/>
      <c r="J148" s="241"/>
      <c r="K148" s="241"/>
      <c r="L148" s="246"/>
      <c r="M148" s="247"/>
      <c r="N148" s="248"/>
      <c r="O148" s="248"/>
      <c r="P148" s="248"/>
      <c r="Q148" s="248"/>
      <c r="R148" s="248"/>
      <c r="S148" s="248"/>
      <c r="T148" s="249"/>
      <c r="U148" s="13"/>
      <c r="V148" s="13"/>
      <c r="W148" s="13"/>
      <c r="X148" s="13"/>
      <c r="Y148" s="13"/>
      <c r="Z148" s="13"/>
      <c r="AA148" s="13"/>
      <c r="AB148" s="13"/>
      <c r="AC148" s="13"/>
      <c r="AD148" s="13"/>
      <c r="AE148" s="13"/>
      <c r="AT148" s="250" t="s">
        <v>162</v>
      </c>
      <c r="AU148" s="250" t="s">
        <v>82</v>
      </c>
      <c r="AV148" s="13" t="s">
        <v>82</v>
      </c>
      <c r="AW148" s="13" t="s">
        <v>30</v>
      </c>
      <c r="AX148" s="13" t="s">
        <v>78</v>
      </c>
      <c r="AY148" s="250" t="s">
        <v>128</v>
      </c>
    </row>
    <row r="149" s="2" customFormat="1" ht="33" customHeight="1">
      <c r="A149" s="37"/>
      <c r="B149" s="38"/>
      <c r="C149" s="215" t="s">
        <v>94</v>
      </c>
      <c r="D149" s="215" t="s">
        <v>129</v>
      </c>
      <c r="E149" s="216" t="s">
        <v>188</v>
      </c>
      <c r="F149" s="217" t="s">
        <v>189</v>
      </c>
      <c r="G149" s="218" t="s">
        <v>183</v>
      </c>
      <c r="H149" s="219">
        <v>107.72</v>
      </c>
      <c r="I149" s="220"/>
      <c r="J149" s="221">
        <f>ROUND(I149*H149,2)</f>
        <v>0</v>
      </c>
      <c r="K149" s="217" t="s">
        <v>158</v>
      </c>
      <c r="L149" s="43"/>
      <c r="M149" s="222" t="s">
        <v>1</v>
      </c>
      <c r="N149" s="223" t="s">
        <v>38</v>
      </c>
      <c r="O149" s="90"/>
      <c r="P149" s="224">
        <f>O149*H149</f>
        <v>0</v>
      </c>
      <c r="Q149" s="224">
        <v>0</v>
      </c>
      <c r="R149" s="224">
        <f>Q149*H149</f>
        <v>0</v>
      </c>
      <c r="S149" s="224">
        <v>0</v>
      </c>
      <c r="T149" s="225">
        <f>S149*H149</f>
        <v>0</v>
      </c>
      <c r="U149" s="37"/>
      <c r="V149" s="37"/>
      <c r="W149" s="37"/>
      <c r="X149" s="37"/>
      <c r="Y149" s="37"/>
      <c r="Z149" s="37"/>
      <c r="AA149" s="37"/>
      <c r="AB149" s="37"/>
      <c r="AC149" s="37"/>
      <c r="AD149" s="37"/>
      <c r="AE149" s="37"/>
      <c r="AR149" s="226" t="s">
        <v>88</v>
      </c>
      <c r="AT149" s="226" t="s">
        <v>129</v>
      </c>
      <c r="AU149" s="226" t="s">
        <v>82</v>
      </c>
      <c r="AY149" s="16" t="s">
        <v>128</v>
      </c>
      <c r="BE149" s="227">
        <f>IF(N149="základní",J149,0)</f>
        <v>0</v>
      </c>
      <c r="BF149" s="227">
        <f>IF(N149="snížená",J149,0)</f>
        <v>0</v>
      </c>
      <c r="BG149" s="227">
        <f>IF(N149="zákl. přenesená",J149,0)</f>
        <v>0</v>
      </c>
      <c r="BH149" s="227">
        <f>IF(N149="sníž. přenesená",J149,0)</f>
        <v>0</v>
      </c>
      <c r="BI149" s="227">
        <f>IF(N149="nulová",J149,0)</f>
        <v>0</v>
      </c>
      <c r="BJ149" s="16" t="s">
        <v>78</v>
      </c>
      <c r="BK149" s="227">
        <f>ROUND(I149*H149,2)</f>
        <v>0</v>
      </c>
      <c r="BL149" s="16" t="s">
        <v>88</v>
      </c>
      <c r="BM149" s="226" t="s">
        <v>190</v>
      </c>
    </row>
    <row r="150" s="2" customFormat="1">
      <c r="A150" s="37"/>
      <c r="B150" s="38"/>
      <c r="C150" s="39"/>
      <c r="D150" s="228" t="s">
        <v>160</v>
      </c>
      <c r="E150" s="39"/>
      <c r="F150" s="239" t="s">
        <v>191</v>
      </c>
      <c r="G150" s="39"/>
      <c r="H150" s="39"/>
      <c r="I150" s="230"/>
      <c r="J150" s="39"/>
      <c r="K150" s="39"/>
      <c r="L150" s="43"/>
      <c r="M150" s="231"/>
      <c r="N150" s="232"/>
      <c r="O150" s="90"/>
      <c r="P150" s="90"/>
      <c r="Q150" s="90"/>
      <c r="R150" s="90"/>
      <c r="S150" s="90"/>
      <c r="T150" s="91"/>
      <c r="U150" s="37"/>
      <c r="V150" s="37"/>
      <c r="W150" s="37"/>
      <c r="X150" s="37"/>
      <c r="Y150" s="37"/>
      <c r="Z150" s="37"/>
      <c r="AA150" s="37"/>
      <c r="AB150" s="37"/>
      <c r="AC150" s="37"/>
      <c r="AD150" s="37"/>
      <c r="AE150" s="37"/>
      <c r="AT150" s="16" t="s">
        <v>160</v>
      </c>
      <c r="AU150" s="16" t="s">
        <v>82</v>
      </c>
    </row>
    <row r="151" s="2" customFormat="1">
      <c r="A151" s="37"/>
      <c r="B151" s="38"/>
      <c r="C151" s="39"/>
      <c r="D151" s="228" t="s">
        <v>134</v>
      </c>
      <c r="E151" s="39"/>
      <c r="F151" s="229" t="s">
        <v>192</v>
      </c>
      <c r="G151" s="39"/>
      <c r="H151" s="39"/>
      <c r="I151" s="230"/>
      <c r="J151" s="39"/>
      <c r="K151" s="39"/>
      <c r="L151" s="43"/>
      <c r="M151" s="231"/>
      <c r="N151" s="232"/>
      <c r="O151" s="90"/>
      <c r="P151" s="90"/>
      <c r="Q151" s="90"/>
      <c r="R151" s="90"/>
      <c r="S151" s="90"/>
      <c r="T151" s="91"/>
      <c r="U151" s="37"/>
      <c r="V151" s="37"/>
      <c r="W151" s="37"/>
      <c r="X151" s="37"/>
      <c r="Y151" s="37"/>
      <c r="Z151" s="37"/>
      <c r="AA151" s="37"/>
      <c r="AB151" s="37"/>
      <c r="AC151" s="37"/>
      <c r="AD151" s="37"/>
      <c r="AE151" s="37"/>
      <c r="AT151" s="16" t="s">
        <v>134</v>
      </c>
      <c r="AU151" s="16" t="s">
        <v>82</v>
      </c>
    </row>
    <row r="152" s="13" customFormat="1">
      <c r="A152" s="13"/>
      <c r="B152" s="240"/>
      <c r="C152" s="241"/>
      <c r="D152" s="228" t="s">
        <v>162</v>
      </c>
      <c r="E152" s="242" t="s">
        <v>1</v>
      </c>
      <c r="F152" s="243" t="s">
        <v>193</v>
      </c>
      <c r="G152" s="241"/>
      <c r="H152" s="244">
        <v>107.72</v>
      </c>
      <c r="I152" s="245"/>
      <c r="J152" s="241"/>
      <c r="K152" s="241"/>
      <c r="L152" s="246"/>
      <c r="M152" s="247"/>
      <c r="N152" s="248"/>
      <c r="O152" s="248"/>
      <c r="P152" s="248"/>
      <c r="Q152" s="248"/>
      <c r="R152" s="248"/>
      <c r="S152" s="248"/>
      <c r="T152" s="249"/>
      <c r="U152" s="13"/>
      <c r="V152" s="13"/>
      <c r="W152" s="13"/>
      <c r="X152" s="13"/>
      <c r="Y152" s="13"/>
      <c r="Z152" s="13"/>
      <c r="AA152" s="13"/>
      <c r="AB152" s="13"/>
      <c r="AC152" s="13"/>
      <c r="AD152" s="13"/>
      <c r="AE152" s="13"/>
      <c r="AT152" s="250" t="s">
        <v>162</v>
      </c>
      <c r="AU152" s="250" t="s">
        <v>82</v>
      </c>
      <c r="AV152" s="13" t="s">
        <v>82</v>
      </c>
      <c r="AW152" s="13" t="s">
        <v>30</v>
      </c>
      <c r="AX152" s="13" t="s">
        <v>78</v>
      </c>
      <c r="AY152" s="250" t="s">
        <v>128</v>
      </c>
    </row>
    <row r="153" s="2" customFormat="1">
      <c r="A153" s="37"/>
      <c r="B153" s="38"/>
      <c r="C153" s="215" t="s">
        <v>97</v>
      </c>
      <c r="D153" s="215" t="s">
        <v>129</v>
      </c>
      <c r="E153" s="216" t="s">
        <v>194</v>
      </c>
      <c r="F153" s="217" t="s">
        <v>195</v>
      </c>
      <c r="G153" s="218" t="s">
        <v>176</v>
      </c>
      <c r="H153" s="219">
        <v>48</v>
      </c>
      <c r="I153" s="220"/>
      <c r="J153" s="221">
        <f>ROUND(I153*H153,2)</f>
        <v>0</v>
      </c>
      <c r="K153" s="217" t="s">
        <v>158</v>
      </c>
      <c r="L153" s="43"/>
      <c r="M153" s="222" t="s">
        <v>1</v>
      </c>
      <c r="N153" s="223" t="s">
        <v>38</v>
      </c>
      <c r="O153" s="90"/>
      <c r="P153" s="224">
        <f>O153*H153</f>
        <v>0</v>
      </c>
      <c r="Q153" s="224">
        <v>0.0074900000000000001</v>
      </c>
      <c r="R153" s="224">
        <f>Q153*H153</f>
        <v>0.35952000000000001</v>
      </c>
      <c r="S153" s="224">
        <v>0</v>
      </c>
      <c r="T153" s="225">
        <f>S153*H153</f>
        <v>0</v>
      </c>
      <c r="U153" s="37"/>
      <c r="V153" s="37"/>
      <c r="W153" s="37"/>
      <c r="X153" s="37"/>
      <c r="Y153" s="37"/>
      <c r="Z153" s="37"/>
      <c r="AA153" s="37"/>
      <c r="AB153" s="37"/>
      <c r="AC153" s="37"/>
      <c r="AD153" s="37"/>
      <c r="AE153" s="37"/>
      <c r="AR153" s="226" t="s">
        <v>88</v>
      </c>
      <c r="AT153" s="226" t="s">
        <v>129</v>
      </c>
      <c r="AU153" s="226" t="s">
        <v>82</v>
      </c>
      <c r="AY153" s="16" t="s">
        <v>128</v>
      </c>
      <c r="BE153" s="227">
        <f>IF(N153="základní",J153,0)</f>
        <v>0</v>
      </c>
      <c r="BF153" s="227">
        <f>IF(N153="snížená",J153,0)</f>
        <v>0</v>
      </c>
      <c r="BG153" s="227">
        <f>IF(N153="zákl. přenesená",J153,0)</f>
        <v>0</v>
      </c>
      <c r="BH153" s="227">
        <f>IF(N153="sníž. přenesená",J153,0)</f>
        <v>0</v>
      </c>
      <c r="BI153" s="227">
        <f>IF(N153="nulová",J153,0)</f>
        <v>0</v>
      </c>
      <c r="BJ153" s="16" t="s">
        <v>78</v>
      </c>
      <c r="BK153" s="227">
        <f>ROUND(I153*H153,2)</f>
        <v>0</v>
      </c>
      <c r="BL153" s="16" t="s">
        <v>88</v>
      </c>
      <c r="BM153" s="226" t="s">
        <v>196</v>
      </c>
    </row>
    <row r="154" s="2" customFormat="1">
      <c r="A154" s="37"/>
      <c r="B154" s="38"/>
      <c r="C154" s="39"/>
      <c r="D154" s="228" t="s">
        <v>160</v>
      </c>
      <c r="E154" s="39"/>
      <c r="F154" s="239" t="s">
        <v>197</v>
      </c>
      <c r="G154" s="39"/>
      <c r="H154" s="39"/>
      <c r="I154" s="230"/>
      <c r="J154" s="39"/>
      <c r="K154" s="39"/>
      <c r="L154" s="43"/>
      <c r="M154" s="231"/>
      <c r="N154" s="232"/>
      <c r="O154" s="90"/>
      <c r="P154" s="90"/>
      <c r="Q154" s="90"/>
      <c r="R154" s="90"/>
      <c r="S154" s="90"/>
      <c r="T154" s="91"/>
      <c r="U154" s="37"/>
      <c r="V154" s="37"/>
      <c r="W154" s="37"/>
      <c r="X154" s="37"/>
      <c r="Y154" s="37"/>
      <c r="Z154" s="37"/>
      <c r="AA154" s="37"/>
      <c r="AB154" s="37"/>
      <c r="AC154" s="37"/>
      <c r="AD154" s="37"/>
      <c r="AE154" s="37"/>
      <c r="AT154" s="16" t="s">
        <v>160</v>
      </c>
      <c r="AU154" s="16" t="s">
        <v>82</v>
      </c>
    </row>
    <row r="155" s="2" customFormat="1">
      <c r="A155" s="37"/>
      <c r="B155" s="38"/>
      <c r="C155" s="39"/>
      <c r="D155" s="228" t="s">
        <v>134</v>
      </c>
      <c r="E155" s="39"/>
      <c r="F155" s="229" t="s">
        <v>198</v>
      </c>
      <c r="G155" s="39"/>
      <c r="H155" s="39"/>
      <c r="I155" s="230"/>
      <c r="J155" s="39"/>
      <c r="K155" s="39"/>
      <c r="L155" s="43"/>
      <c r="M155" s="231"/>
      <c r="N155" s="232"/>
      <c r="O155" s="90"/>
      <c r="P155" s="90"/>
      <c r="Q155" s="90"/>
      <c r="R155" s="90"/>
      <c r="S155" s="90"/>
      <c r="T155" s="91"/>
      <c r="U155" s="37"/>
      <c r="V155" s="37"/>
      <c r="W155" s="37"/>
      <c r="X155" s="37"/>
      <c r="Y155" s="37"/>
      <c r="Z155" s="37"/>
      <c r="AA155" s="37"/>
      <c r="AB155" s="37"/>
      <c r="AC155" s="37"/>
      <c r="AD155" s="37"/>
      <c r="AE155" s="37"/>
      <c r="AT155" s="16" t="s">
        <v>134</v>
      </c>
      <c r="AU155" s="16" t="s">
        <v>82</v>
      </c>
    </row>
    <row r="156" s="13" customFormat="1">
      <c r="A156" s="13"/>
      <c r="B156" s="240"/>
      <c r="C156" s="241"/>
      <c r="D156" s="228" t="s">
        <v>162</v>
      </c>
      <c r="E156" s="242" t="s">
        <v>1</v>
      </c>
      <c r="F156" s="243" t="s">
        <v>199</v>
      </c>
      <c r="G156" s="241"/>
      <c r="H156" s="244">
        <v>48</v>
      </c>
      <c r="I156" s="245"/>
      <c r="J156" s="241"/>
      <c r="K156" s="241"/>
      <c r="L156" s="246"/>
      <c r="M156" s="247"/>
      <c r="N156" s="248"/>
      <c r="O156" s="248"/>
      <c r="P156" s="248"/>
      <c r="Q156" s="248"/>
      <c r="R156" s="248"/>
      <c r="S156" s="248"/>
      <c r="T156" s="249"/>
      <c r="U156" s="13"/>
      <c r="V156" s="13"/>
      <c r="W156" s="13"/>
      <c r="X156" s="13"/>
      <c r="Y156" s="13"/>
      <c r="Z156" s="13"/>
      <c r="AA156" s="13"/>
      <c r="AB156" s="13"/>
      <c r="AC156" s="13"/>
      <c r="AD156" s="13"/>
      <c r="AE156" s="13"/>
      <c r="AT156" s="250" t="s">
        <v>162</v>
      </c>
      <c r="AU156" s="250" t="s">
        <v>82</v>
      </c>
      <c r="AV156" s="13" t="s">
        <v>82</v>
      </c>
      <c r="AW156" s="13" t="s">
        <v>30</v>
      </c>
      <c r="AX156" s="13" t="s">
        <v>78</v>
      </c>
      <c r="AY156" s="250" t="s">
        <v>128</v>
      </c>
    </row>
    <row r="157" s="2" customFormat="1" ht="21.75" customHeight="1">
      <c r="A157" s="37"/>
      <c r="B157" s="38"/>
      <c r="C157" s="251" t="s">
        <v>100</v>
      </c>
      <c r="D157" s="251" t="s">
        <v>200</v>
      </c>
      <c r="E157" s="252" t="s">
        <v>201</v>
      </c>
      <c r="F157" s="253" t="s">
        <v>202</v>
      </c>
      <c r="G157" s="254" t="s">
        <v>176</v>
      </c>
      <c r="H157" s="255">
        <v>378</v>
      </c>
      <c r="I157" s="256"/>
      <c r="J157" s="257">
        <f>ROUND(I157*H157,2)</f>
        <v>0</v>
      </c>
      <c r="K157" s="253" t="s">
        <v>158</v>
      </c>
      <c r="L157" s="258"/>
      <c r="M157" s="259" t="s">
        <v>1</v>
      </c>
      <c r="N157" s="260" t="s">
        <v>38</v>
      </c>
      <c r="O157" s="90"/>
      <c r="P157" s="224">
        <f>O157*H157</f>
        <v>0</v>
      </c>
      <c r="Q157" s="224">
        <v>0.0013400000000000001</v>
      </c>
      <c r="R157" s="224">
        <f>Q157*H157</f>
        <v>0.50651999999999997</v>
      </c>
      <c r="S157" s="224">
        <v>0</v>
      </c>
      <c r="T157" s="225">
        <f>S157*H157</f>
        <v>0</v>
      </c>
      <c r="U157" s="37"/>
      <c r="V157" s="37"/>
      <c r="W157" s="37"/>
      <c r="X157" s="37"/>
      <c r="Y157" s="37"/>
      <c r="Z157" s="37"/>
      <c r="AA157" s="37"/>
      <c r="AB157" s="37"/>
      <c r="AC157" s="37"/>
      <c r="AD157" s="37"/>
      <c r="AE157" s="37"/>
      <c r="AR157" s="226" t="s">
        <v>100</v>
      </c>
      <c r="AT157" s="226" t="s">
        <v>200</v>
      </c>
      <c r="AU157" s="226" t="s">
        <v>82</v>
      </c>
      <c r="AY157" s="16" t="s">
        <v>128</v>
      </c>
      <c r="BE157" s="227">
        <f>IF(N157="základní",J157,0)</f>
        <v>0</v>
      </c>
      <c r="BF157" s="227">
        <f>IF(N157="snížená",J157,0)</f>
        <v>0</v>
      </c>
      <c r="BG157" s="227">
        <f>IF(N157="zákl. přenesená",J157,0)</f>
        <v>0</v>
      </c>
      <c r="BH157" s="227">
        <f>IF(N157="sníž. přenesená",J157,0)</f>
        <v>0</v>
      </c>
      <c r="BI157" s="227">
        <f>IF(N157="nulová",J157,0)</f>
        <v>0</v>
      </c>
      <c r="BJ157" s="16" t="s">
        <v>78</v>
      </c>
      <c r="BK157" s="227">
        <f>ROUND(I157*H157,2)</f>
        <v>0</v>
      </c>
      <c r="BL157" s="16" t="s">
        <v>88</v>
      </c>
      <c r="BM157" s="226" t="s">
        <v>203</v>
      </c>
    </row>
    <row r="158" s="2" customFormat="1">
      <c r="A158" s="37"/>
      <c r="B158" s="38"/>
      <c r="C158" s="39"/>
      <c r="D158" s="228" t="s">
        <v>160</v>
      </c>
      <c r="E158" s="39"/>
      <c r="F158" s="239" t="s">
        <v>202</v>
      </c>
      <c r="G158" s="39"/>
      <c r="H158" s="39"/>
      <c r="I158" s="230"/>
      <c r="J158" s="39"/>
      <c r="K158" s="39"/>
      <c r="L158" s="43"/>
      <c r="M158" s="231"/>
      <c r="N158" s="232"/>
      <c r="O158" s="90"/>
      <c r="P158" s="90"/>
      <c r="Q158" s="90"/>
      <c r="R158" s="90"/>
      <c r="S158" s="90"/>
      <c r="T158" s="91"/>
      <c r="U158" s="37"/>
      <c r="V158" s="37"/>
      <c r="W158" s="37"/>
      <c r="X158" s="37"/>
      <c r="Y158" s="37"/>
      <c r="Z158" s="37"/>
      <c r="AA158" s="37"/>
      <c r="AB158" s="37"/>
      <c r="AC158" s="37"/>
      <c r="AD158" s="37"/>
      <c r="AE158" s="37"/>
      <c r="AT158" s="16" t="s">
        <v>160</v>
      </c>
      <c r="AU158" s="16" t="s">
        <v>82</v>
      </c>
    </row>
    <row r="159" s="13" customFormat="1">
      <c r="A159" s="13"/>
      <c r="B159" s="240"/>
      <c r="C159" s="241"/>
      <c r="D159" s="228" t="s">
        <v>162</v>
      </c>
      <c r="E159" s="242" t="s">
        <v>1</v>
      </c>
      <c r="F159" s="243" t="s">
        <v>204</v>
      </c>
      <c r="G159" s="241"/>
      <c r="H159" s="244">
        <v>378</v>
      </c>
      <c r="I159" s="245"/>
      <c r="J159" s="241"/>
      <c r="K159" s="241"/>
      <c r="L159" s="246"/>
      <c r="M159" s="247"/>
      <c r="N159" s="248"/>
      <c r="O159" s="248"/>
      <c r="P159" s="248"/>
      <c r="Q159" s="248"/>
      <c r="R159" s="248"/>
      <c r="S159" s="248"/>
      <c r="T159" s="249"/>
      <c r="U159" s="13"/>
      <c r="V159" s="13"/>
      <c r="W159" s="13"/>
      <c r="X159" s="13"/>
      <c r="Y159" s="13"/>
      <c r="Z159" s="13"/>
      <c r="AA159" s="13"/>
      <c r="AB159" s="13"/>
      <c r="AC159" s="13"/>
      <c r="AD159" s="13"/>
      <c r="AE159" s="13"/>
      <c r="AT159" s="250" t="s">
        <v>162</v>
      </c>
      <c r="AU159" s="250" t="s">
        <v>82</v>
      </c>
      <c r="AV159" s="13" t="s">
        <v>82</v>
      </c>
      <c r="AW159" s="13" t="s">
        <v>30</v>
      </c>
      <c r="AX159" s="13" t="s">
        <v>78</v>
      </c>
      <c r="AY159" s="250" t="s">
        <v>128</v>
      </c>
    </row>
    <row r="160" s="2" customFormat="1">
      <c r="A160" s="37"/>
      <c r="B160" s="38"/>
      <c r="C160" s="215" t="s">
        <v>136</v>
      </c>
      <c r="D160" s="215" t="s">
        <v>129</v>
      </c>
      <c r="E160" s="216" t="s">
        <v>205</v>
      </c>
      <c r="F160" s="217" t="s">
        <v>206</v>
      </c>
      <c r="G160" s="218" t="s">
        <v>207</v>
      </c>
      <c r="H160" s="219">
        <v>4</v>
      </c>
      <c r="I160" s="220"/>
      <c r="J160" s="221">
        <f>ROUND(I160*H160,2)</f>
        <v>0</v>
      </c>
      <c r="K160" s="217" t="s">
        <v>158</v>
      </c>
      <c r="L160" s="43"/>
      <c r="M160" s="222" t="s">
        <v>1</v>
      </c>
      <c r="N160" s="223" t="s">
        <v>38</v>
      </c>
      <c r="O160" s="90"/>
      <c r="P160" s="224">
        <f>O160*H160</f>
        <v>0</v>
      </c>
      <c r="Q160" s="224">
        <v>0.0047499999999999999</v>
      </c>
      <c r="R160" s="224">
        <f>Q160*H160</f>
        <v>0.019</v>
      </c>
      <c r="S160" s="224">
        <v>0</v>
      </c>
      <c r="T160" s="225">
        <f>S160*H160</f>
        <v>0</v>
      </c>
      <c r="U160" s="37"/>
      <c r="V160" s="37"/>
      <c r="W160" s="37"/>
      <c r="X160" s="37"/>
      <c r="Y160" s="37"/>
      <c r="Z160" s="37"/>
      <c r="AA160" s="37"/>
      <c r="AB160" s="37"/>
      <c r="AC160" s="37"/>
      <c r="AD160" s="37"/>
      <c r="AE160" s="37"/>
      <c r="AR160" s="226" t="s">
        <v>88</v>
      </c>
      <c r="AT160" s="226" t="s">
        <v>129</v>
      </c>
      <c r="AU160" s="226" t="s">
        <v>82</v>
      </c>
      <c r="AY160" s="16" t="s">
        <v>128</v>
      </c>
      <c r="BE160" s="227">
        <f>IF(N160="základní",J160,0)</f>
        <v>0</v>
      </c>
      <c r="BF160" s="227">
        <f>IF(N160="snížená",J160,0)</f>
        <v>0</v>
      </c>
      <c r="BG160" s="227">
        <f>IF(N160="zákl. přenesená",J160,0)</f>
        <v>0</v>
      </c>
      <c r="BH160" s="227">
        <f>IF(N160="sníž. přenesená",J160,0)</f>
        <v>0</v>
      </c>
      <c r="BI160" s="227">
        <f>IF(N160="nulová",J160,0)</f>
        <v>0</v>
      </c>
      <c r="BJ160" s="16" t="s">
        <v>78</v>
      </c>
      <c r="BK160" s="227">
        <f>ROUND(I160*H160,2)</f>
        <v>0</v>
      </c>
      <c r="BL160" s="16" t="s">
        <v>88</v>
      </c>
      <c r="BM160" s="226" t="s">
        <v>208</v>
      </c>
    </row>
    <row r="161" s="2" customFormat="1">
      <c r="A161" s="37"/>
      <c r="B161" s="38"/>
      <c r="C161" s="39"/>
      <c r="D161" s="228" t="s">
        <v>160</v>
      </c>
      <c r="E161" s="39"/>
      <c r="F161" s="239" t="s">
        <v>209</v>
      </c>
      <c r="G161" s="39"/>
      <c r="H161" s="39"/>
      <c r="I161" s="230"/>
      <c r="J161" s="39"/>
      <c r="K161" s="39"/>
      <c r="L161" s="43"/>
      <c r="M161" s="231"/>
      <c r="N161" s="232"/>
      <c r="O161" s="90"/>
      <c r="P161" s="90"/>
      <c r="Q161" s="90"/>
      <c r="R161" s="90"/>
      <c r="S161" s="90"/>
      <c r="T161" s="91"/>
      <c r="U161" s="37"/>
      <c r="V161" s="37"/>
      <c r="W161" s="37"/>
      <c r="X161" s="37"/>
      <c r="Y161" s="37"/>
      <c r="Z161" s="37"/>
      <c r="AA161" s="37"/>
      <c r="AB161" s="37"/>
      <c r="AC161" s="37"/>
      <c r="AD161" s="37"/>
      <c r="AE161" s="37"/>
      <c r="AT161" s="16" t="s">
        <v>160</v>
      </c>
      <c r="AU161" s="16" t="s">
        <v>82</v>
      </c>
    </row>
    <row r="162" s="13" customFormat="1">
      <c r="A162" s="13"/>
      <c r="B162" s="240"/>
      <c r="C162" s="241"/>
      <c r="D162" s="228" t="s">
        <v>162</v>
      </c>
      <c r="E162" s="242" t="s">
        <v>1</v>
      </c>
      <c r="F162" s="243" t="s">
        <v>88</v>
      </c>
      <c r="G162" s="241"/>
      <c r="H162" s="244">
        <v>4</v>
      </c>
      <c r="I162" s="245"/>
      <c r="J162" s="241"/>
      <c r="K162" s="241"/>
      <c r="L162" s="246"/>
      <c r="M162" s="247"/>
      <c r="N162" s="248"/>
      <c r="O162" s="248"/>
      <c r="P162" s="248"/>
      <c r="Q162" s="248"/>
      <c r="R162" s="248"/>
      <c r="S162" s="248"/>
      <c r="T162" s="249"/>
      <c r="U162" s="13"/>
      <c r="V162" s="13"/>
      <c r="W162" s="13"/>
      <c r="X162" s="13"/>
      <c r="Y162" s="13"/>
      <c r="Z162" s="13"/>
      <c r="AA162" s="13"/>
      <c r="AB162" s="13"/>
      <c r="AC162" s="13"/>
      <c r="AD162" s="13"/>
      <c r="AE162" s="13"/>
      <c r="AT162" s="250" t="s">
        <v>162</v>
      </c>
      <c r="AU162" s="250" t="s">
        <v>82</v>
      </c>
      <c r="AV162" s="13" t="s">
        <v>82</v>
      </c>
      <c r="AW162" s="13" t="s">
        <v>30</v>
      </c>
      <c r="AX162" s="13" t="s">
        <v>78</v>
      </c>
      <c r="AY162" s="250" t="s">
        <v>128</v>
      </c>
    </row>
    <row r="163" s="2" customFormat="1">
      <c r="A163" s="37"/>
      <c r="B163" s="38"/>
      <c r="C163" s="215" t="s">
        <v>210</v>
      </c>
      <c r="D163" s="215" t="s">
        <v>129</v>
      </c>
      <c r="E163" s="216" t="s">
        <v>211</v>
      </c>
      <c r="F163" s="217" t="s">
        <v>212</v>
      </c>
      <c r="G163" s="218" t="s">
        <v>183</v>
      </c>
      <c r="H163" s="219">
        <v>90.900000000000006</v>
      </c>
      <c r="I163" s="220"/>
      <c r="J163" s="221">
        <f>ROUND(I163*H163,2)</f>
        <v>0</v>
      </c>
      <c r="K163" s="217" t="s">
        <v>1</v>
      </c>
      <c r="L163" s="43"/>
      <c r="M163" s="222" t="s">
        <v>1</v>
      </c>
      <c r="N163" s="223" t="s">
        <v>38</v>
      </c>
      <c r="O163" s="90"/>
      <c r="P163" s="224">
        <f>O163*H163</f>
        <v>0</v>
      </c>
      <c r="Q163" s="224">
        <v>0</v>
      </c>
      <c r="R163" s="224">
        <f>Q163*H163</f>
        <v>0</v>
      </c>
      <c r="S163" s="224">
        <v>0</v>
      </c>
      <c r="T163" s="225">
        <f>S163*H163</f>
        <v>0</v>
      </c>
      <c r="U163" s="37"/>
      <c r="V163" s="37"/>
      <c r="W163" s="37"/>
      <c r="X163" s="37"/>
      <c r="Y163" s="37"/>
      <c r="Z163" s="37"/>
      <c r="AA163" s="37"/>
      <c r="AB163" s="37"/>
      <c r="AC163" s="37"/>
      <c r="AD163" s="37"/>
      <c r="AE163" s="37"/>
      <c r="AR163" s="226" t="s">
        <v>88</v>
      </c>
      <c r="AT163" s="226" t="s">
        <v>129</v>
      </c>
      <c r="AU163" s="226" t="s">
        <v>82</v>
      </c>
      <c r="AY163" s="16" t="s">
        <v>128</v>
      </c>
      <c r="BE163" s="227">
        <f>IF(N163="základní",J163,0)</f>
        <v>0</v>
      </c>
      <c r="BF163" s="227">
        <f>IF(N163="snížená",J163,0)</f>
        <v>0</v>
      </c>
      <c r="BG163" s="227">
        <f>IF(N163="zákl. přenesená",J163,0)</f>
        <v>0</v>
      </c>
      <c r="BH163" s="227">
        <f>IF(N163="sníž. přenesená",J163,0)</f>
        <v>0</v>
      </c>
      <c r="BI163" s="227">
        <f>IF(N163="nulová",J163,0)</f>
        <v>0</v>
      </c>
      <c r="BJ163" s="16" t="s">
        <v>78</v>
      </c>
      <c r="BK163" s="227">
        <f>ROUND(I163*H163,2)</f>
        <v>0</v>
      </c>
      <c r="BL163" s="16" t="s">
        <v>88</v>
      </c>
      <c r="BM163" s="226" t="s">
        <v>213</v>
      </c>
    </row>
    <row r="164" s="2" customFormat="1">
      <c r="A164" s="37"/>
      <c r="B164" s="38"/>
      <c r="C164" s="39"/>
      <c r="D164" s="228" t="s">
        <v>160</v>
      </c>
      <c r="E164" s="39"/>
      <c r="F164" s="239" t="s">
        <v>214</v>
      </c>
      <c r="G164" s="39"/>
      <c r="H164" s="39"/>
      <c r="I164" s="230"/>
      <c r="J164" s="39"/>
      <c r="K164" s="39"/>
      <c r="L164" s="43"/>
      <c r="M164" s="231"/>
      <c r="N164" s="232"/>
      <c r="O164" s="90"/>
      <c r="P164" s="90"/>
      <c r="Q164" s="90"/>
      <c r="R164" s="90"/>
      <c r="S164" s="90"/>
      <c r="T164" s="91"/>
      <c r="U164" s="37"/>
      <c r="V164" s="37"/>
      <c r="W164" s="37"/>
      <c r="X164" s="37"/>
      <c r="Y164" s="37"/>
      <c r="Z164" s="37"/>
      <c r="AA164" s="37"/>
      <c r="AB164" s="37"/>
      <c r="AC164" s="37"/>
      <c r="AD164" s="37"/>
      <c r="AE164" s="37"/>
      <c r="AT164" s="16" t="s">
        <v>160</v>
      </c>
      <c r="AU164" s="16" t="s">
        <v>82</v>
      </c>
    </row>
    <row r="165" s="2" customFormat="1">
      <c r="A165" s="37"/>
      <c r="B165" s="38"/>
      <c r="C165" s="39"/>
      <c r="D165" s="228" t="s">
        <v>134</v>
      </c>
      <c r="E165" s="39"/>
      <c r="F165" s="229" t="s">
        <v>215</v>
      </c>
      <c r="G165" s="39"/>
      <c r="H165" s="39"/>
      <c r="I165" s="230"/>
      <c r="J165" s="39"/>
      <c r="K165" s="39"/>
      <c r="L165" s="43"/>
      <c r="M165" s="231"/>
      <c r="N165" s="232"/>
      <c r="O165" s="90"/>
      <c r="P165" s="90"/>
      <c r="Q165" s="90"/>
      <c r="R165" s="90"/>
      <c r="S165" s="90"/>
      <c r="T165" s="91"/>
      <c r="U165" s="37"/>
      <c r="V165" s="37"/>
      <c r="W165" s="37"/>
      <c r="X165" s="37"/>
      <c r="Y165" s="37"/>
      <c r="Z165" s="37"/>
      <c r="AA165" s="37"/>
      <c r="AB165" s="37"/>
      <c r="AC165" s="37"/>
      <c r="AD165" s="37"/>
      <c r="AE165" s="37"/>
      <c r="AT165" s="16" t="s">
        <v>134</v>
      </c>
      <c r="AU165" s="16" t="s">
        <v>82</v>
      </c>
    </row>
    <row r="166" s="13" customFormat="1">
      <c r="A166" s="13"/>
      <c r="B166" s="240"/>
      <c r="C166" s="241"/>
      <c r="D166" s="228" t="s">
        <v>162</v>
      </c>
      <c r="E166" s="242" t="s">
        <v>1</v>
      </c>
      <c r="F166" s="243" t="s">
        <v>216</v>
      </c>
      <c r="G166" s="241"/>
      <c r="H166" s="244">
        <v>90.900000000000006</v>
      </c>
      <c r="I166" s="245"/>
      <c r="J166" s="241"/>
      <c r="K166" s="241"/>
      <c r="L166" s="246"/>
      <c r="M166" s="247"/>
      <c r="N166" s="248"/>
      <c r="O166" s="248"/>
      <c r="P166" s="248"/>
      <c r="Q166" s="248"/>
      <c r="R166" s="248"/>
      <c r="S166" s="248"/>
      <c r="T166" s="249"/>
      <c r="U166" s="13"/>
      <c r="V166" s="13"/>
      <c r="W166" s="13"/>
      <c r="X166" s="13"/>
      <c r="Y166" s="13"/>
      <c r="Z166" s="13"/>
      <c r="AA166" s="13"/>
      <c r="AB166" s="13"/>
      <c r="AC166" s="13"/>
      <c r="AD166" s="13"/>
      <c r="AE166" s="13"/>
      <c r="AT166" s="250" t="s">
        <v>162</v>
      </c>
      <c r="AU166" s="250" t="s">
        <v>82</v>
      </c>
      <c r="AV166" s="13" t="s">
        <v>82</v>
      </c>
      <c r="AW166" s="13" t="s">
        <v>30</v>
      </c>
      <c r="AX166" s="13" t="s">
        <v>78</v>
      </c>
      <c r="AY166" s="250" t="s">
        <v>128</v>
      </c>
    </row>
    <row r="167" s="2" customFormat="1" ht="16.5" customHeight="1">
      <c r="A167" s="37"/>
      <c r="B167" s="38"/>
      <c r="C167" s="251" t="s">
        <v>217</v>
      </c>
      <c r="D167" s="251" t="s">
        <v>200</v>
      </c>
      <c r="E167" s="252" t="s">
        <v>218</v>
      </c>
      <c r="F167" s="253" t="s">
        <v>219</v>
      </c>
      <c r="G167" s="254" t="s">
        <v>220</v>
      </c>
      <c r="H167" s="255">
        <v>163.62000000000001</v>
      </c>
      <c r="I167" s="256"/>
      <c r="J167" s="257">
        <f>ROUND(I167*H167,2)</f>
        <v>0</v>
      </c>
      <c r="K167" s="253" t="s">
        <v>158</v>
      </c>
      <c r="L167" s="258"/>
      <c r="M167" s="259" t="s">
        <v>1</v>
      </c>
      <c r="N167" s="260" t="s">
        <v>38</v>
      </c>
      <c r="O167" s="90"/>
      <c r="P167" s="224">
        <f>O167*H167</f>
        <v>0</v>
      </c>
      <c r="Q167" s="224">
        <v>1</v>
      </c>
      <c r="R167" s="224">
        <f>Q167*H167</f>
        <v>163.62000000000001</v>
      </c>
      <c r="S167" s="224">
        <v>0</v>
      </c>
      <c r="T167" s="225">
        <f>S167*H167</f>
        <v>0</v>
      </c>
      <c r="U167" s="37"/>
      <c r="V167" s="37"/>
      <c r="W167" s="37"/>
      <c r="X167" s="37"/>
      <c r="Y167" s="37"/>
      <c r="Z167" s="37"/>
      <c r="AA167" s="37"/>
      <c r="AB167" s="37"/>
      <c r="AC167" s="37"/>
      <c r="AD167" s="37"/>
      <c r="AE167" s="37"/>
      <c r="AR167" s="226" t="s">
        <v>100</v>
      </c>
      <c r="AT167" s="226" t="s">
        <v>200</v>
      </c>
      <c r="AU167" s="226" t="s">
        <v>82</v>
      </c>
      <c r="AY167" s="16" t="s">
        <v>128</v>
      </c>
      <c r="BE167" s="227">
        <f>IF(N167="základní",J167,0)</f>
        <v>0</v>
      </c>
      <c r="BF167" s="227">
        <f>IF(N167="snížená",J167,0)</f>
        <v>0</v>
      </c>
      <c r="BG167" s="227">
        <f>IF(N167="zákl. přenesená",J167,0)</f>
        <v>0</v>
      </c>
      <c r="BH167" s="227">
        <f>IF(N167="sníž. přenesená",J167,0)</f>
        <v>0</v>
      </c>
      <c r="BI167" s="227">
        <f>IF(N167="nulová",J167,0)</f>
        <v>0</v>
      </c>
      <c r="BJ167" s="16" t="s">
        <v>78</v>
      </c>
      <c r="BK167" s="227">
        <f>ROUND(I167*H167,2)</f>
        <v>0</v>
      </c>
      <c r="BL167" s="16" t="s">
        <v>88</v>
      </c>
      <c r="BM167" s="226" t="s">
        <v>221</v>
      </c>
    </row>
    <row r="168" s="2" customFormat="1">
      <c r="A168" s="37"/>
      <c r="B168" s="38"/>
      <c r="C168" s="39"/>
      <c r="D168" s="228" t="s">
        <v>160</v>
      </c>
      <c r="E168" s="39"/>
      <c r="F168" s="239" t="s">
        <v>219</v>
      </c>
      <c r="G168" s="39"/>
      <c r="H168" s="39"/>
      <c r="I168" s="230"/>
      <c r="J168" s="39"/>
      <c r="K168" s="39"/>
      <c r="L168" s="43"/>
      <c r="M168" s="231"/>
      <c r="N168" s="232"/>
      <c r="O168" s="90"/>
      <c r="P168" s="90"/>
      <c r="Q168" s="90"/>
      <c r="R168" s="90"/>
      <c r="S168" s="90"/>
      <c r="T168" s="91"/>
      <c r="U168" s="37"/>
      <c r="V168" s="37"/>
      <c r="W168" s="37"/>
      <c r="X168" s="37"/>
      <c r="Y168" s="37"/>
      <c r="Z168" s="37"/>
      <c r="AA168" s="37"/>
      <c r="AB168" s="37"/>
      <c r="AC168" s="37"/>
      <c r="AD168" s="37"/>
      <c r="AE168" s="37"/>
      <c r="AT168" s="16" t="s">
        <v>160</v>
      </c>
      <c r="AU168" s="16" t="s">
        <v>82</v>
      </c>
    </row>
    <row r="169" s="13" customFormat="1">
      <c r="A169" s="13"/>
      <c r="B169" s="240"/>
      <c r="C169" s="241"/>
      <c r="D169" s="228" t="s">
        <v>162</v>
      </c>
      <c r="E169" s="241"/>
      <c r="F169" s="243" t="s">
        <v>222</v>
      </c>
      <c r="G169" s="241"/>
      <c r="H169" s="244">
        <v>163.62000000000001</v>
      </c>
      <c r="I169" s="245"/>
      <c r="J169" s="241"/>
      <c r="K169" s="241"/>
      <c r="L169" s="246"/>
      <c r="M169" s="247"/>
      <c r="N169" s="248"/>
      <c r="O169" s="248"/>
      <c r="P169" s="248"/>
      <c r="Q169" s="248"/>
      <c r="R169" s="248"/>
      <c r="S169" s="248"/>
      <c r="T169" s="249"/>
      <c r="U169" s="13"/>
      <c r="V169" s="13"/>
      <c r="W169" s="13"/>
      <c r="X169" s="13"/>
      <c r="Y169" s="13"/>
      <c r="Z169" s="13"/>
      <c r="AA169" s="13"/>
      <c r="AB169" s="13"/>
      <c r="AC169" s="13"/>
      <c r="AD169" s="13"/>
      <c r="AE169" s="13"/>
      <c r="AT169" s="250" t="s">
        <v>162</v>
      </c>
      <c r="AU169" s="250" t="s">
        <v>82</v>
      </c>
      <c r="AV169" s="13" t="s">
        <v>82</v>
      </c>
      <c r="AW169" s="13" t="s">
        <v>4</v>
      </c>
      <c r="AX169" s="13" t="s">
        <v>78</v>
      </c>
      <c r="AY169" s="250" t="s">
        <v>128</v>
      </c>
    </row>
    <row r="170" s="2" customFormat="1">
      <c r="A170" s="37"/>
      <c r="B170" s="38"/>
      <c r="C170" s="215" t="s">
        <v>223</v>
      </c>
      <c r="D170" s="215" t="s">
        <v>129</v>
      </c>
      <c r="E170" s="216" t="s">
        <v>224</v>
      </c>
      <c r="F170" s="217" t="s">
        <v>212</v>
      </c>
      <c r="G170" s="218" t="s">
        <v>183</v>
      </c>
      <c r="H170" s="219">
        <v>10.199999999999999</v>
      </c>
      <c r="I170" s="220"/>
      <c r="J170" s="221">
        <f>ROUND(I170*H170,2)</f>
        <v>0</v>
      </c>
      <c r="K170" s="217" t="s">
        <v>1</v>
      </c>
      <c r="L170" s="43"/>
      <c r="M170" s="222" t="s">
        <v>1</v>
      </c>
      <c r="N170" s="223" t="s">
        <v>38</v>
      </c>
      <c r="O170" s="90"/>
      <c r="P170" s="224">
        <f>O170*H170</f>
        <v>0</v>
      </c>
      <c r="Q170" s="224">
        <v>0</v>
      </c>
      <c r="R170" s="224">
        <f>Q170*H170</f>
        <v>0</v>
      </c>
      <c r="S170" s="224">
        <v>0</v>
      </c>
      <c r="T170" s="225">
        <f>S170*H170</f>
        <v>0</v>
      </c>
      <c r="U170" s="37"/>
      <c r="V170" s="37"/>
      <c r="W170" s="37"/>
      <c r="X170" s="37"/>
      <c r="Y170" s="37"/>
      <c r="Z170" s="37"/>
      <c r="AA170" s="37"/>
      <c r="AB170" s="37"/>
      <c r="AC170" s="37"/>
      <c r="AD170" s="37"/>
      <c r="AE170" s="37"/>
      <c r="AR170" s="226" t="s">
        <v>88</v>
      </c>
      <c r="AT170" s="226" t="s">
        <v>129</v>
      </c>
      <c r="AU170" s="226" t="s">
        <v>82</v>
      </c>
      <c r="AY170" s="16" t="s">
        <v>128</v>
      </c>
      <c r="BE170" s="227">
        <f>IF(N170="základní",J170,0)</f>
        <v>0</v>
      </c>
      <c r="BF170" s="227">
        <f>IF(N170="snížená",J170,0)</f>
        <v>0</v>
      </c>
      <c r="BG170" s="227">
        <f>IF(N170="zákl. přenesená",J170,0)</f>
        <v>0</v>
      </c>
      <c r="BH170" s="227">
        <f>IF(N170="sníž. přenesená",J170,0)</f>
        <v>0</v>
      </c>
      <c r="BI170" s="227">
        <f>IF(N170="nulová",J170,0)</f>
        <v>0</v>
      </c>
      <c r="BJ170" s="16" t="s">
        <v>78</v>
      </c>
      <c r="BK170" s="227">
        <f>ROUND(I170*H170,2)</f>
        <v>0</v>
      </c>
      <c r="BL170" s="16" t="s">
        <v>88</v>
      </c>
      <c r="BM170" s="226" t="s">
        <v>225</v>
      </c>
    </row>
    <row r="171" s="2" customFormat="1">
      <c r="A171" s="37"/>
      <c r="B171" s="38"/>
      <c r="C171" s="39"/>
      <c r="D171" s="228" t="s">
        <v>160</v>
      </c>
      <c r="E171" s="39"/>
      <c r="F171" s="239" t="s">
        <v>214</v>
      </c>
      <c r="G171" s="39"/>
      <c r="H171" s="39"/>
      <c r="I171" s="230"/>
      <c r="J171" s="39"/>
      <c r="K171" s="39"/>
      <c r="L171" s="43"/>
      <c r="M171" s="231"/>
      <c r="N171" s="232"/>
      <c r="O171" s="90"/>
      <c r="P171" s="90"/>
      <c r="Q171" s="90"/>
      <c r="R171" s="90"/>
      <c r="S171" s="90"/>
      <c r="T171" s="91"/>
      <c r="U171" s="37"/>
      <c r="V171" s="37"/>
      <c r="W171" s="37"/>
      <c r="X171" s="37"/>
      <c r="Y171" s="37"/>
      <c r="Z171" s="37"/>
      <c r="AA171" s="37"/>
      <c r="AB171" s="37"/>
      <c r="AC171" s="37"/>
      <c r="AD171" s="37"/>
      <c r="AE171" s="37"/>
      <c r="AT171" s="16" t="s">
        <v>160</v>
      </c>
      <c r="AU171" s="16" t="s">
        <v>82</v>
      </c>
    </row>
    <row r="172" s="2" customFormat="1">
      <c r="A172" s="37"/>
      <c r="B172" s="38"/>
      <c r="C172" s="39"/>
      <c r="D172" s="228" t="s">
        <v>134</v>
      </c>
      <c r="E172" s="39"/>
      <c r="F172" s="229" t="s">
        <v>226</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134</v>
      </c>
      <c r="AU172" s="16" t="s">
        <v>82</v>
      </c>
    </row>
    <row r="173" s="13" customFormat="1">
      <c r="A173" s="13"/>
      <c r="B173" s="240"/>
      <c r="C173" s="241"/>
      <c r="D173" s="228" t="s">
        <v>162</v>
      </c>
      <c r="E173" s="242" t="s">
        <v>1</v>
      </c>
      <c r="F173" s="243" t="s">
        <v>187</v>
      </c>
      <c r="G173" s="241"/>
      <c r="H173" s="244">
        <v>10.199999999999999</v>
      </c>
      <c r="I173" s="245"/>
      <c r="J173" s="241"/>
      <c r="K173" s="241"/>
      <c r="L173" s="246"/>
      <c r="M173" s="247"/>
      <c r="N173" s="248"/>
      <c r="O173" s="248"/>
      <c r="P173" s="248"/>
      <c r="Q173" s="248"/>
      <c r="R173" s="248"/>
      <c r="S173" s="248"/>
      <c r="T173" s="249"/>
      <c r="U173" s="13"/>
      <c r="V173" s="13"/>
      <c r="W173" s="13"/>
      <c r="X173" s="13"/>
      <c r="Y173" s="13"/>
      <c r="Z173" s="13"/>
      <c r="AA173" s="13"/>
      <c r="AB173" s="13"/>
      <c r="AC173" s="13"/>
      <c r="AD173" s="13"/>
      <c r="AE173" s="13"/>
      <c r="AT173" s="250" t="s">
        <v>162</v>
      </c>
      <c r="AU173" s="250" t="s">
        <v>82</v>
      </c>
      <c r="AV173" s="13" t="s">
        <v>82</v>
      </c>
      <c r="AW173" s="13" t="s">
        <v>30</v>
      </c>
      <c r="AX173" s="13" t="s">
        <v>78</v>
      </c>
      <c r="AY173" s="250" t="s">
        <v>128</v>
      </c>
    </row>
    <row r="174" s="12" customFormat="1" ht="22.8" customHeight="1">
      <c r="A174" s="12"/>
      <c r="B174" s="201"/>
      <c r="C174" s="202"/>
      <c r="D174" s="203" t="s">
        <v>72</v>
      </c>
      <c r="E174" s="233" t="s">
        <v>82</v>
      </c>
      <c r="F174" s="233" t="s">
        <v>227</v>
      </c>
      <c r="G174" s="202"/>
      <c r="H174" s="202"/>
      <c r="I174" s="205"/>
      <c r="J174" s="234">
        <f>BK174</f>
        <v>0</v>
      </c>
      <c r="K174" s="202"/>
      <c r="L174" s="207"/>
      <c r="M174" s="208"/>
      <c r="N174" s="209"/>
      <c r="O174" s="209"/>
      <c r="P174" s="210">
        <f>SUM(P175:P195)</f>
        <v>0</v>
      </c>
      <c r="Q174" s="209"/>
      <c r="R174" s="210">
        <f>SUM(R175:R195)</f>
        <v>24.9755</v>
      </c>
      <c r="S174" s="209"/>
      <c r="T174" s="211">
        <f>SUM(T175:T195)</f>
        <v>0</v>
      </c>
      <c r="U174" s="12"/>
      <c r="V174" s="12"/>
      <c r="W174" s="12"/>
      <c r="X174" s="12"/>
      <c r="Y174" s="12"/>
      <c r="Z174" s="12"/>
      <c r="AA174" s="12"/>
      <c r="AB174" s="12"/>
      <c r="AC174" s="12"/>
      <c r="AD174" s="12"/>
      <c r="AE174" s="12"/>
      <c r="AR174" s="212" t="s">
        <v>78</v>
      </c>
      <c r="AT174" s="213" t="s">
        <v>72</v>
      </c>
      <c r="AU174" s="213" t="s">
        <v>78</v>
      </c>
      <c r="AY174" s="212" t="s">
        <v>128</v>
      </c>
      <c r="BK174" s="214">
        <f>SUM(BK175:BK195)</f>
        <v>0</v>
      </c>
    </row>
    <row r="175" s="2" customFormat="1" ht="21.75" customHeight="1">
      <c r="A175" s="37"/>
      <c r="B175" s="38"/>
      <c r="C175" s="215" t="s">
        <v>228</v>
      </c>
      <c r="D175" s="215" t="s">
        <v>129</v>
      </c>
      <c r="E175" s="216" t="s">
        <v>229</v>
      </c>
      <c r="F175" s="217" t="s">
        <v>230</v>
      </c>
      <c r="G175" s="218" t="s">
        <v>183</v>
      </c>
      <c r="H175" s="219">
        <v>10.050000000000001</v>
      </c>
      <c r="I175" s="220"/>
      <c r="J175" s="221">
        <f>ROUND(I175*H175,2)</f>
        <v>0</v>
      </c>
      <c r="K175" s="217" t="s">
        <v>158</v>
      </c>
      <c r="L175" s="43"/>
      <c r="M175" s="222" t="s">
        <v>1</v>
      </c>
      <c r="N175" s="223" t="s">
        <v>38</v>
      </c>
      <c r="O175" s="90"/>
      <c r="P175" s="224">
        <f>O175*H175</f>
        <v>0</v>
      </c>
      <c r="Q175" s="224">
        <v>0</v>
      </c>
      <c r="R175" s="224">
        <f>Q175*H175</f>
        <v>0</v>
      </c>
      <c r="S175" s="224">
        <v>0</v>
      </c>
      <c r="T175" s="225">
        <f>S175*H175</f>
        <v>0</v>
      </c>
      <c r="U175" s="37"/>
      <c r="V175" s="37"/>
      <c r="W175" s="37"/>
      <c r="X175" s="37"/>
      <c r="Y175" s="37"/>
      <c r="Z175" s="37"/>
      <c r="AA175" s="37"/>
      <c r="AB175" s="37"/>
      <c r="AC175" s="37"/>
      <c r="AD175" s="37"/>
      <c r="AE175" s="37"/>
      <c r="AR175" s="226" t="s">
        <v>88</v>
      </c>
      <c r="AT175" s="226" t="s">
        <v>129</v>
      </c>
      <c r="AU175" s="226" t="s">
        <v>82</v>
      </c>
      <c r="AY175" s="16" t="s">
        <v>128</v>
      </c>
      <c r="BE175" s="227">
        <f>IF(N175="základní",J175,0)</f>
        <v>0</v>
      </c>
      <c r="BF175" s="227">
        <f>IF(N175="snížená",J175,0)</f>
        <v>0</v>
      </c>
      <c r="BG175" s="227">
        <f>IF(N175="zákl. přenesená",J175,0)</f>
        <v>0</v>
      </c>
      <c r="BH175" s="227">
        <f>IF(N175="sníž. přenesená",J175,0)</f>
        <v>0</v>
      </c>
      <c r="BI175" s="227">
        <f>IF(N175="nulová",J175,0)</f>
        <v>0</v>
      </c>
      <c r="BJ175" s="16" t="s">
        <v>78</v>
      </c>
      <c r="BK175" s="227">
        <f>ROUND(I175*H175,2)</f>
        <v>0</v>
      </c>
      <c r="BL175" s="16" t="s">
        <v>88</v>
      </c>
      <c r="BM175" s="226" t="s">
        <v>231</v>
      </c>
    </row>
    <row r="176" s="2" customFormat="1">
      <c r="A176" s="37"/>
      <c r="B176" s="38"/>
      <c r="C176" s="39"/>
      <c r="D176" s="228" t="s">
        <v>160</v>
      </c>
      <c r="E176" s="39"/>
      <c r="F176" s="239" t="s">
        <v>230</v>
      </c>
      <c r="G176" s="39"/>
      <c r="H176" s="39"/>
      <c r="I176" s="230"/>
      <c r="J176" s="39"/>
      <c r="K176" s="39"/>
      <c r="L176" s="43"/>
      <c r="M176" s="231"/>
      <c r="N176" s="232"/>
      <c r="O176" s="90"/>
      <c r="P176" s="90"/>
      <c r="Q176" s="90"/>
      <c r="R176" s="90"/>
      <c r="S176" s="90"/>
      <c r="T176" s="91"/>
      <c r="U176" s="37"/>
      <c r="V176" s="37"/>
      <c r="W176" s="37"/>
      <c r="X176" s="37"/>
      <c r="Y176" s="37"/>
      <c r="Z176" s="37"/>
      <c r="AA176" s="37"/>
      <c r="AB176" s="37"/>
      <c r="AC176" s="37"/>
      <c r="AD176" s="37"/>
      <c r="AE176" s="37"/>
      <c r="AT176" s="16" t="s">
        <v>160</v>
      </c>
      <c r="AU176" s="16" t="s">
        <v>82</v>
      </c>
    </row>
    <row r="177" s="2" customFormat="1">
      <c r="A177" s="37"/>
      <c r="B177" s="38"/>
      <c r="C177" s="39"/>
      <c r="D177" s="228" t="s">
        <v>134</v>
      </c>
      <c r="E177" s="39"/>
      <c r="F177" s="229" t="s">
        <v>232</v>
      </c>
      <c r="G177" s="39"/>
      <c r="H177" s="39"/>
      <c r="I177" s="230"/>
      <c r="J177" s="39"/>
      <c r="K177" s="39"/>
      <c r="L177" s="43"/>
      <c r="M177" s="231"/>
      <c r="N177" s="232"/>
      <c r="O177" s="90"/>
      <c r="P177" s="90"/>
      <c r="Q177" s="90"/>
      <c r="R177" s="90"/>
      <c r="S177" s="90"/>
      <c r="T177" s="91"/>
      <c r="U177" s="37"/>
      <c r="V177" s="37"/>
      <c r="W177" s="37"/>
      <c r="X177" s="37"/>
      <c r="Y177" s="37"/>
      <c r="Z177" s="37"/>
      <c r="AA177" s="37"/>
      <c r="AB177" s="37"/>
      <c r="AC177" s="37"/>
      <c r="AD177" s="37"/>
      <c r="AE177" s="37"/>
      <c r="AT177" s="16" t="s">
        <v>134</v>
      </c>
      <c r="AU177" s="16" t="s">
        <v>82</v>
      </c>
    </row>
    <row r="178" s="13" customFormat="1">
      <c r="A178" s="13"/>
      <c r="B178" s="240"/>
      <c r="C178" s="241"/>
      <c r="D178" s="228" t="s">
        <v>162</v>
      </c>
      <c r="E178" s="242" t="s">
        <v>1</v>
      </c>
      <c r="F178" s="243" t="s">
        <v>233</v>
      </c>
      <c r="G178" s="241"/>
      <c r="H178" s="244">
        <v>10.050000000000001</v>
      </c>
      <c r="I178" s="245"/>
      <c r="J178" s="241"/>
      <c r="K178" s="241"/>
      <c r="L178" s="246"/>
      <c r="M178" s="247"/>
      <c r="N178" s="248"/>
      <c r="O178" s="248"/>
      <c r="P178" s="248"/>
      <c r="Q178" s="248"/>
      <c r="R178" s="248"/>
      <c r="S178" s="248"/>
      <c r="T178" s="249"/>
      <c r="U178" s="13"/>
      <c r="V178" s="13"/>
      <c r="W178" s="13"/>
      <c r="X178" s="13"/>
      <c r="Y178" s="13"/>
      <c r="Z178" s="13"/>
      <c r="AA178" s="13"/>
      <c r="AB178" s="13"/>
      <c r="AC178" s="13"/>
      <c r="AD178" s="13"/>
      <c r="AE178" s="13"/>
      <c r="AT178" s="250" t="s">
        <v>162</v>
      </c>
      <c r="AU178" s="250" t="s">
        <v>82</v>
      </c>
      <c r="AV178" s="13" t="s">
        <v>82</v>
      </c>
      <c r="AW178" s="13" t="s">
        <v>30</v>
      </c>
      <c r="AX178" s="13" t="s">
        <v>78</v>
      </c>
      <c r="AY178" s="250" t="s">
        <v>128</v>
      </c>
    </row>
    <row r="179" s="2" customFormat="1">
      <c r="A179" s="37"/>
      <c r="B179" s="38"/>
      <c r="C179" s="215" t="s">
        <v>234</v>
      </c>
      <c r="D179" s="215" t="s">
        <v>129</v>
      </c>
      <c r="E179" s="216" t="s">
        <v>235</v>
      </c>
      <c r="F179" s="217" t="s">
        <v>236</v>
      </c>
      <c r="G179" s="218" t="s">
        <v>176</v>
      </c>
      <c r="H179" s="219">
        <v>77</v>
      </c>
      <c r="I179" s="220"/>
      <c r="J179" s="221">
        <f>ROUND(I179*H179,2)</f>
        <v>0</v>
      </c>
      <c r="K179" s="217" t="s">
        <v>158</v>
      </c>
      <c r="L179" s="43"/>
      <c r="M179" s="222" t="s">
        <v>1</v>
      </c>
      <c r="N179" s="223" t="s">
        <v>38</v>
      </c>
      <c r="O179" s="90"/>
      <c r="P179" s="224">
        <f>O179*H179</f>
        <v>0</v>
      </c>
      <c r="Q179" s="224">
        <v>0.27378000000000002</v>
      </c>
      <c r="R179" s="224">
        <f>Q179*H179</f>
        <v>21.081060000000001</v>
      </c>
      <c r="S179" s="224">
        <v>0</v>
      </c>
      <c r="T179" s="225">
        <f>S179*H179</f>
        <v>0</v>
      </c>
      <c r="U179" s="37"/>
      <c r="V179" s="37"/>
      <c r="W179" s="37"/>
      <c r="X179" s="37"/>
      <c r="Y179" s="37"/>
      <c r="Z179" s="37"/>
      <c r="AA179" s="37"/>
      <c r="AB179" s="37"/>
      <c r="AC179" s="37"/>
      <c r="AD179" s="37"/>
      <c r="AE179" s="37"/>
      <c r="AR179" s="226" t="s">
        <v>88</v>
      </c>
      <c r="AT179" s="226" t="s">
        <v>129</v>
      </c>
      <c r="AU179" s="226" t="s">
        <v>82</v>
      </c>
      <c r="AY179" s="16" t="s">
        <v>128</v>
      </c>
      <c r="BE179" s="227">
        <f>IF(N179="základní",J179,0)</f>
        <v>0</v>
      </c>
      <c r="BF179" s="227">
        <f>IF(N179="snížená",J179,0)</f>
        <v>0</v>
      </c>
      <c r="BG179" s="227">
        <f>IF(N179="zákl. přenesená",J179,0)</f>
        <v>0</v>
      </c>
      <c r="BH179" s="227">
        <f>IF(N179="sníž. přenesená",J179,0)</f>
        <v>0</v>
      </c>
      <c r="BI179" s="227">
        <f>IF(N179="nulová",J179,0)</f>
        <v>0</v>
      </c>
      <c r="BJ179" s="16" t="s">
        <v>78</v>
      </c>
      <c r="BK179" s="227">
        <f>ROUND(I179*H179,2)</f>
        <v>0</v>
      </c>
      <c r="BL179" s="16" t="s">
        <v>88</v>
      </c>
      <c r="BM179" s="226" t="s">
        <v>237</v>
      </c>
    </row>
    <row r="180" s="2" customFormat="1">
      <c r="A180" s="37"/>
      <c r="B180" s="38"/>
      <c r="C180" s="39"/>
      <c r="D180" s="228" t="s">
        <v>160</v>
      </c>
      <c r="E180" s="39"/>
      <c r="F180" s="239" t="s">
        <v>238</v>
      </c>
      <c r="G180" s="39"/>
      <c r="H180" s="39"/>
      <c r="I180" s="230"/>
      <c r="J180" s="39"/>
      <c r="K180" s="39"/>
      <c r="L180" s="43"/>
      <c r="M180" s="231"/>
      <c r="N180" s="232"/>
      <c r="O180" s="90"/>
      <c r="P180" s="90"/>
      <c r="Q180" s="90"/>
      <c r="R180" s="90"/>
      <c r="S180" s="90"/>
      <c r="T180" s="91"/>
      <c r="U180" s="37"/>
      <c r="V180" s="37"/>
      <c r="W180" s="37"/>
      <c r="X180" s="37"/>
      <c r="Y180" s="37"/>
      <c r="Z180" s="37"/>
      <c r="AA180" s="37"/>
      <c r="AB180" s="37"/>
      <c r="AC180" s="37"/>
      <c r="AD180" s="37"/>
      <c r="AE180" s="37"/>
      <c r="AT180" s="16" t="s">
        <v>160</v>
      </c>
      <c r="AU180" s="16" t="s">
        <v>82</v>
      </c>
    </row>
    <row r="181" s="2" customFormat="1">
      <c r="A181" s="37"/>
      <c r="B181" s="38"/>
      <c r="C181" s="39"/>
      <c r="D181" s="228" t="s">
        <v>134</v>
      </c>
      <c r="E181" s="39"/>
      <c r="F181" s="229" t="s">
        <v>239</v>
      </c>
      <c r="G181" s="39"/>
      <c r="H181" s="39"/>
      <c r="I181" s="230"/>
      <c r="J181" s="39"/>
      <c r="K181" s="39"/>
      <c r="L181" s="43"/>
      <c r="M181" s="231"/>
      <c r="N181" s="232"/>
      <c r="O181" s="90"/>
      <c r="P181" s="90"/>
      <c r="Q181" s="90"/>
      <c r="R181" s="90"/>
      <c r="S181" s="90"/>
      <c r="T181" s="91"/>
      <c r="U181" s="37"/>
      <c r="V181" s="37"/>
      <c r="W181" s="37"/>
      <c r="X181" s="37"/>
      <c r="Y181" s="37"/>
      <c r="Z181" s="37"/>
      <c r="AA181" s="37"/>
      <c r="AB181" s="37"/>
      <c r="AC181" s="37"/>
      <c r="AD181" s="37"/>
      <c r="AE181" s="37"/>
      <c r="AT181" s="16" t="s">
        <v>134</v>
      </c>
      <c r="AU181" s="16" t="s">
        <v>82</v>
      </c>
    </row>
    <row r="182" s="13" customFormat="1">
      <c r="A182" s="13"/>
      <c r="B182" s="240"/>
      <c r="C182" s="241"/>
      <c r="D182" s="228" t="s">
        <v>162</v>
      </c>
      <c r="E182" s="242" t="s">
        <v>1</v>
      </c>
      <c r="F182" s="243" t="s">
        <v>240</v>
      </c>
      <c r="G182" s="241"/>
      <c r="H182" s="244">
        <v>77</v>
      </c>
      <c r="I182" s="245"/>
      <c r="J182" s="241"/>
      <c r="K182" s="241"/>
      <c r="L182" s="246"/>
      <c r="M182" s="247"/>
      <c r="N182" s="248"/>
      <c r="O182" s="248"/>
      <c r="P182" s="248"/>
      <c r="Q182" s="248"/>
      <c r="R182" s="248"/>
      <c r="S182" s="248"/>
      <c r="T182" s="249"/>
      <c r="U182" s="13"/>
      <c r="V182" s="13"/>
      <c r="W182" s="13"/>
      <c r="X182" s="13"/>
      <c r="Y182" s="13"/>
      <c r="Z182" s="13"/>
      <c r="AA182" s="13"/>
      <c r="AB182" s="13"/>
      <c r="AC182" s="13"/>
      <c r="AD182" s="13"/>
      <c r="AE182" s="13"/>
      <c r="AT182" s="250" t="s">
        <v>162</v>
      </c>
      <c r="AU182" s="250" t="s">
        <v>82</v>
      </c>
      <c r="AV182" s="13" t="s">
        <v>82</v>
      </c>
      <c r="AW182" s="13" t="s">
        <v>30</v>
      </c>
      <c r="AX182" s="13" t="s">
        <v>78</v>
      </c>
      <c r="AY182" s="250" t="s">
        <v>128</v>
      </c>
    </row>
    <row r="183" s="2" customFormat="1" ht="33" customHeight="1">
      <c r="A183" s="37"/>
      <c r="B183" s="38"/>
      <c r="C183" s="215" t="s">
        <v>8</v>
      </c>
      <c r="D183" s="215" t="s">
        <v>129</v>
      </c>
      <c r="E183" s="216" t="s">
        <v>241</v>
      </c>
      <c r="F183" s="217" t="s">
        <v>242</v>
      </c>
      <c r="G183" s="218" t="s">
        <v>243</v>
      </c>
      <c r="H183" s="219">
        <v>4</v>
      </c>
      <c r="I183" s="220"/>
      <c r="J183" s="221">
        <f>ROUND(I183*H183,2)</f>
        <v>0</v>
      </c>
      <c r="K183" s="217" t="s">
        <v>158</v>
      </c>
      <c r="L183" s="43"/>
      <c r="M183" s="222" t="s">
        <v>1</v>
      </c>
      <c r="N183" s="223" t="s">
        <v>38</v>
      </c>
      <c r="O183" s="90"/>
      <c r="P183" s="224">
        <f>O183*H183</f>
        <v>0</v>
      </c>
      <c r="Q183" s="224">
        <v>0.00014999999999999999</v>
      </c>
      <c r="R183" s="224">
        <f>Q183*H183</f>
        <v>0.00059999999999999995</v>
      </c>
      <c r="S183" s="224">
        <v>0</v>
      </c>
      <c r="T183" s="225">
        <f>S183*H183</f>
        <v>0</v>
      </c>
      <c r="U183" s="37"/>
      <c r="V183" s="37"/>
      <c r="W183" s="37"/>
      <c r="X183" s="37"/>
      <c r="Y183" s="37"/>
      <c r="Z183" s="37"/>
      <c r="AA183" s="37"/>
      <c r="AB183" s="37"/>
      <c r="AC183" s="37"/>
      <c r="AD183" s="37"/>
      <c r="AE183" s="37"/>
      <c r="AR183" s="226" t="s">
        <v>88</v>
      </c>
      <c r="AT183" s="226" t="s">
        <v>129</v>
      </c>
      <c r="AU183" s="226" t="s">
        <v>82</v>
      </c>
      <c r="AY183" s="16" t="s">
        <v>128</v>
      </c>
      <c r="BE183" s="227">
        <f>IF(N183="základní",J183,0)</f>
        <v>0</v>
      </c>
      <c r="BF183" s="227">
        <f>IF(N183="snížená",J183,0)</f>
        <v>0</v>
      </c>
      <c r="BG183" s="227">
        <f>IF(N183="zákl. přenesená",J183,0)</f>
        <v>0</v>
      </c>
      <c r="BH183" s="227">
        <f>IF(N183="sníž. přenesená",J183,0)</f>
        <v>0</v>
      </c>
      <c r="BI183" s="227">
        <f>IF(N183="nulová",J183,0)</f>
        <v>0</v>
      </c>
      <c r="BJ183" s="16" t="s">
        <v>78</v>
      </c>
      <c r="BK183" s="227">
        <f>ROUND(I183*H183,2)</f>
        <v>0</v>
      </c>
      <c r="BL183" s="16" t="s">
        <v>88</v>
      </c>
      <c r="BM183" s="226" t="s">
        <v>244</v>
      </c>
    </row>
    <row r="184" s="2" customFormat="1">
      <c r="A184" s="37"/>
      <c r="B184" s="38"/>
      <c r="C184" s="39"/>
      <c r="D184" s="228" t="s">
        <v>160</v>
      </c>
      <c r="E184" s="39"/>
      <c r="F184" s="239" t="s">
        <v>245</v>
      </c>
      <c r="G184" s="39"/>
      <c r="H184" s="39"/>
      <c r="I184" s="230"/>
      <c r="J184" s="39"/>
      <c r="K184" s="39"/>
      <c r="L184" s="43"/>
      <c r="M184" s="231"/>
      <c r="N184" s="232"/>
      <c r="O184" s="90"/>
      <c r="P184" s="90"/>
      <c r="Q184" s="90"/>
      <c r="R184" s="90"/>
      <c r="S184" s="90"/>
      <c r="T184" s="91"/>
      <c r="U184" s="37"/>
      <c r="V184" s="37"/>
      <c r="W184" s="37"/>
      <c r="X184" s="37"/>
      <c r="Y184" s="37"/>
      <c r="Z184" s="37"/>
      <c r="AA184" s="37"/>
      <c r="AB184" s="37"/>
      <c r="AC184" s="37"/>
      <c r="AD184" s="37"/>
      <c r="AE184" s="37"/>
      <c r="AT184" s="16" t="s">
        <v>160</v>
      </c>
      <c r="AU184" s="16" t="s">
        <v>82</v>
      </c>
    </row>
    <row r="185" s="13" customFormat="1">
      <c r="A185" s="13"/>
      <c r="B185" s="240"/>
      <c r="C185" s="241"/>
      <c r="D185" s="228" t="s">
        <v>162</v>
      </c>
      <c r="E185" s="242" t="s">
        <v>1</v>
      </c>
      <c r="F185" s="243" t="s">
        <v>88</v>
      </c>
      <c r="G185" s="241"/>
      <c r="H185" s="244">
        <v>4</v>
      </c>
      <c r="I185" s="245"/>
      <c r="J185" s="241"/>
      <c r="K185" s="241"/>
      <c r="L185" s="246"/>
      <c r="M185" s="247"/>
      <c r="N185" s="248"/>
      <c r="O185" s="248"/>
      <c r="P185" s="248"/>
      <c r="Q185" s="248"/>
      <c r="R185" s="248"/>
      <c r="S185" s="248"/>
      <c r="T185" s="249"/>
      <c r="U185" s="13"/>
      <c r="V185" s="13"/>
      <c r="W185" s="13"/>
      <c r="X185" s="13"/>
      <c r="Y185" s="13"/>
      <c r="Z185" s="13"/>
      <c r="AA185" s="13"/>
      <c r="AB185" s="13"/>
      <c r="AC185" s="13"/>
      <c r="AD185" s="13"/>
      <c r="AE185" s="13"/>
      <c r="AT185" s="250" t="s">
        <v>162</v>
      </c>
      <c r="AU185" s="250" t="s">
        <v>82</v>
      </c>
      <c r="AV185" s="13" t="s">
        <v>82</v>
      </c>
      <c r="AW185" s="13" t="s">
        <v>30</v>
      </c>
      <c r="AX185" s="13" t="s">
        <v>78</v>
      </c>
      <c r="AY185" s="250" t="s">
        <v>128</v>
      </c>
    </row>
    <row r="186" s="2" customFormat="1" ht="16.5" customHeight="1">
      <c r="A186" s="37"/>
      <c r="B186" s="38"/>
      <c r="C186" s="251" t="s">
        <v>246</v>
      </c>
      <c r="D186" s="251" t="s">
        <v>200</v>
      </c>
      <c r="E186" s="252" t="s">
        <v>247</v>
      </c>
      <c r="F186" s="253" t="s">
        <v>248</v>
      </c>
      <c r="G186" s="254" t="s">
        <v>220</v>
      </c>
      <c r="H186" s="255">
        <v>3.73</v>
      </c>
      <c r="I186" s="256"/>
      <c r="J186" s="257">
        <f>ROUND(I186*H186,2)</f>
        <v>0</v>
      </c>
      <c r="K186" s="253" t="s">
        <v>158</v>
      </c>
      <c r="L186" s="258"/>
      <c r="M186" s="259" t="s">
        <v>1</v>
      </c>
      <c r="N186" s="260" t="s">
        <v>38</v>
      </c>
      <c r="O186" s="90"/>
      <c r="P186" s="224">
        <f>O186*H186</f>
        <v>0</v>
      </c>
      <c r="Q186" s="224">
        <v>1</v>
      </c>
      <c r="R186" s="224">
        <f>Q186*H186</f>
        <v>3.73</v>
      </c>
      <c r="S186" s="224">
        <v>0</v>
      </c>
      <c r="T186" s="225">
        <f>S186*H186</f>
        <v>0</v>
      </c>
      <c r="U186" s="37"/>
      <c r="V186" s="37"/>
      <c r="W186" s="37"/>
      <c r="X186" s="37"/>
      <c r="Y186" s="37"/>
      <c r="Z186" s="37"/>
      <c r="AA186" s="37"/>
      <c r="AB186" s="37"/>
      <c r="AC186" s="37"/>
      <c r="AD186" s="37"/>
      <c r="AE186" s="37"/>
      <c r="AR186" s="226" t="s">
        <v>100</v>
      </c>
      <c r="AT186" s="226" t="s">
        <v>200</v>
      </c>
      <c r="AU186" s="226" t="s">
        <v>82</v>
      </c>
      <c r="AY186" s="16" t="s">
        <v>128</v>
      </c>
      <c r="BE186" s="227">
        <f>IF(N186="základní",J186,0)</f>
        <v>0</v>
      </c>
      <c r="BF186" s="227">
        <f>IF(N186="snížená",J186,0)</f>
        <v>0</v>
      </c>
      <c r="BG186" s="227">
        <f>IF(N186="zákl. přenesená",J186,0)</f>
        <v>0</v>
      </c>
      <c r="BH186" s="227">
        <f>IF(N186="sníž. přenesená",J186,0)</f>
        <v>0</v>
      </c>
      <c r="BI186" s="227">
        <f>IF(N186="nulová",J186,0)</f>
        <v>0</v>
      </c>
      <c r="BJ186" s="16" t="s">
        <v>78</v>
      </c>
      <c r="BK186" s="227">
        <f>ROUND(I186*H186,2)</f>
        <v>0</v>
      </c>
      <c r="BL186" s="16" t="s">
        <v>88</v>
      </c>
      <c r="BM186" s="226" t="s">
        <v>249</v>
      </c>
    </row>
    <row r="187" s="2" customFormat="1">
      <c r="A187" s="37"/>
      <c r="B187" s="38"/>
      <c r="C187" s="39"/>
      <c r="D187" s="228" t="s">
        <v>160</v>
      </c>
      <c r="E187" s="39"/>
      <c r="F187" s="239" t="s">
        <v>248</v>
      </c>
      <c r="G187" s="39"/>
      <c r="H187" s="39"/>
      <c r="I187" s="230"/>
      <c r="J187" s="39"/>
      <c r="K187" s="39"/>
      <c r="L187" s="43"/>
      <c r="M187" s="231"/>
      <c r="N187" s="232"/>
      <c r="O187" s="90"/>
      <c r="P187" s="90"/>
      <c r="Q187" s="90"/>
      <c r="R187" s="90"/>
      <c r="S187" s="90"/>
      <c r="T187" s="91"/>
      <c r="U187" s="37"/>
      <c r="V187" s="37"/>
      <c r="W187" s="37"/>
      <c r="X187" s="37"/>
      <c r="Y187" s="37"/>
      <c r="Z187" s="37"/>
      <c r="AA187" s="37"/>
      <c r="AB187" s="37"/>
      <c r="AC187" s="37"/>
      <c r="AD187" s="37"/>
      <c r="AE187" s="37"/>
      <c r="AT187" s="16" t="s">
        <v>160</v>
      </c>
      <c r="AU187" s="16" t="s">
        <v>82</v>
      </c>
    </row>
    <row r="188" s="13" customFormat="1">
      <c r="A188" s="13"/>
      <c r="B188" s="240"/>
      <c r="C188" s="241"/>
      <c r="D188" s="228" t="s">
        <v>162</v>
      </c>
      <c r="E188" s="242" t="s">
        <v>1</v>
      </c>
      <c r="F188" s="243" t="s">
        <v>250</v>
      </c>
      <c r="G188" s="241"/>
      <c r="H188" s="244">
        <v>3.73</v>
      </c>
      <c r="I188" s="245"/>
      <c r="J188" s="241"/>
      <c r="K188" s="241"/>
      <c r="L188" s="246"/>
      <c r="M188" s="247"/>
      <c r="N188" s="248"/>
      <c r="O188" s="248"/>
      <c r="P188" s="248"/>
      <c r="Q188" s="248"/>
      <c r="R188" s="248"/>
      <c r="S188" s="248"/>
      <c r="T188" s="249"/>
      <c r="U188" s="13"/>
      <c r="V188" s="13"/>
      <c r="W188" s="13"/>
      <c r="X188" s="13"/>
      <c r="Y188" s="13"/>
      <c r="Z188" s="13"/>
      <c r="AA188" s="13"/>
      <c r="AB188" s="13"/>
      <c r="AC188" s="13"/>
      <c r="AD188" s="13"/>
      <c r="AE188" s="13"/>
      <c r="AT188" s="250" t="s">
        <v>162</v>
      </c>
      <c r="AU188" s="250" t="s">
        <v>82</v>
      </c>
      <c r="AV188" s="13" t="s">
        <v>82</v>
      </c>
      <c r="AW188" s="13" t="s">
        <v>30</v>
      </c>
      <c r="AX188" s="13" t="s">
        <v>78</v>
      </c>
      <c r="AY188" s="250" t="s">
        <v>128</v>
      </c>
    </row>
    <row r="189" s="2" customFormat="1">
      <c r="A189" s="37"/>
      <c r="B189" s="38"/>
      <c r="C189" s="215" t="s">
        <v>251</v>
      </c>
      <c r="D189" s="215" t="s">
        <v>129</v>
      </c>
      <c r="E189" s="216" t="s">
        <v>252</v>
      </c>
      <c r="F189" s="217" t="s">
        <v>253</v>
      </c>
      <c r="G189" s="218" t="s">
        <v>207</v>
      </c>
      <c r="H189" s="219">
        <v>4</v>
      </c>
      <c r="I189" s="220"/>
      <c r="J189" s="221">
        <f>ROUND(I189*H189,2)</f>
        <v>0</v>
      </c>
      <c r="K189" s="217" t="s">
        <v>158</v>
      </c>
      <c r="L189" s="43"/>
      <c r="M189" s="222" t="s">
        <v>1</v>
      </c>
      <c r="N189" s="223" t="s">
        <v>38</v>
      </c>
      <c r="O189" s="90"/>
      <c r="P189" s="224">
        <f>O189*H189</f>
        <v>0</v>
      </c>
      <c r="Q189" s="224">
        <v>0.00071000000000000002</v>
      </c>
      <c r="R189" s="224">
        <f>Q189*H189</f>
        <v>0.0028400000000000001</v>
      </c>
      <c r="S189" s="224">
        <v>0</v>
      </c>
      <c r="T189" s="225">
        <f>S189*H189</f>
        <v>0</v>
      </c>
      <c r="U189" s="37"/>
      <c r="V189" s="37"/>
      <c r="W189" s="37"/>
      <c r="X189" s="37"/>
      <c r="Y189" s="37"/>
      <c r="Z189" s="37"/>
      <c r="AA189" s="37"/>
      <c r="AB189" s="37"/>
      <c r="AC189" s="37"/>
      <c r="AD189" s="37"/>
      <c r="AE189" s="37"/>
      <c r="AR189" s="226" t="s">
        <v>88</v>
      </c>
      <c r="AT189" s="226" t="s">
        <v>129</v>
      </c>
      <c r="AU189" s="226" t="s">
        <v>82</v>
      </c>
      <c r="AY189" s="16" t="s">
        <v>128</v>
      </c>
      <c r="BE189" s="227">
        <f>IF(N189="základní",J189,0)</f>
        <v>0</v>
      </c>
      <c r="BF189" s="227">
        <f>IF(N189="snížená",J189,0)</f>
        <v>0</v>
      </c>
      <c r="BG189" s="227">
        <f>IF(N189="zákl. přenesená",J189,0)</f>
        <v>0</v>
      </c>
      <c r="BH189" s="227">
        <f>IF(N189="sníž. přenesená",J189,0)</f>
        <v>0</v>
      </c>
      <c r="BI189" s="227">
        <f>IF(N189="nulová",J189,0)</f>
        <v>0</v>
      </c>
      <c r="BJ189" s="16" t="s">
        <v>78</v>
      </c>
      <c r="BK189" s="227">
        <f>ROUND(I189*H189,2)</f>
        <v>0</v>
      </c>
      <c r="BL189" s="16" t="s">
        <v>88</v>
      </c>
      <c r="BM189" s="226" t="s">
        <v>254</v>
      </c>
    </row>
    <row r="190" s="2" customFormat="1">
      <c r="A190" s="37"/>
      <c r="B190" s="38"/>
      <c r="C190" s="39"/>
      <c r="D190" s="228" t="s">
        <v>160</v>
      </c>
      <c r="E190" s="39"/>
      <c r="F190" s="239" t="s">
        <v>255</v>
      </c>
      <c r="G190" s="39"/>
      <c r="H190" s="39"/>
      <c r="I190" s="230"/>
      <c r="J190" s="39"/>
      <c r="K190" s="39"/>
      <c r="L190" s="43"/>
      <c r="M190" s="231"/>
      <c r="N190" s="232"/>
      <c r="O190" s="90"/>
      <c r="P190" s="90"/>
      <c r="Q190" s="90"/>
      <c r="R190" s="90"/>
      <c r="S190" s="90"/>
      <c r="T190" s="91"/>
      <c r="U190" s="37"/>
      <c r="V190" s="37"/>
      <c r="W190" s="37"/>
      <c r="X190" s="37"/>
      <c r="Y190" s="37"/>
      <c r="Z190" s="37"/>
      <c r="AA190" s="37"/>
      <c r="AB190" s="37"/>
      <c r="AC190" s="37"/>
      <c r="AD190" s="37"/>
      <c r="AE190" s="37"/>
      <c r="AT190" s="16" t="s">
        <v>160</v>
      </c>
      <c r="AU190" s="16" t="s">
        <v>82</v>
      </c>
    </row>
    <row r="191" s="2" customFormat="1">
      <c r="A191" s="37"/>
      <c r="B191" s="38"/>
      <c r="C191" s="39"/>
      <c r="D191" s="228" t="s">
        <v>134</v>
      </c>
      <c r="E191" s="39"/>
      <c r="F191" s="229" t="s">
        <v>256</v>
      </c>
      <c r="G191" s="39"/>
      <c r="H191" s="39"/>
      <c r="I191" s="230"/>
      <c r="J191" s="39"/>
      <c r="K191" s="39"/>
      <c r="L191" s="43"/>
      <c r="M191" s="231"/>
      <c r="N191" s="232"/>
      <c r="O191" s="90"/>
      <c r="P191" s="90"/>
      <c r="Q191" s="90"/>
      <c r="R191" s="90"/>
      <c r="S191" s="90"/>
      <c r="T191" s="91"/>
      <c r="U191" s="37"/>
      <c r="V191" s="37"/>
      <c r="W191" s="37"/>
      <c r="X191" s="37"/>
      <c r="Y191" s="37"/>
      <c r="Z191" s="37"/>
      <c r="AA191" s="37"/>
      <c r="AB191" s="37"/>
      <c r="AC191" s="37"/>
      <c r="AD191" s="37"/>
      <c r="AE191" s="37"/>
      <c r="AT191" s="16" t="s">
        <v>134</v>
      </c>
      <c r="AU191" s="16" t="s">
        <v>82</v>
      </c>
    </row>
    <row r="192" s="13" customFormat="1">
      <c r="A192" s="13"/>
      <c r="B192" s="240"/>
      <c r="C192" s="241"/>
      <c r="D192" s="228" t="s">
        <v>162</v>
      </c>
      <c r="E192" s="242" t="s">
        <v>1</v>
      </c>
      <c r="F192" s="243" t="s">
        <v>88</v>
      </c>
      <c r="G192" s="241"/>
      <c r="H192" s="244">
        <v>4</v>
      </c>
      <c r="I192" s="245"/>
      <c r="J192" s="241"/>
      <c r="K192" s="241"/>
      <c r="L192" s="246"/>
      <c r="M192" s="247"/>
      <c r="N192" s="248"/>
      <c r="O192" s="248"/>
      <c r="P192" s="248"/>
      <c r="Q192" s="248"/>
      <c r="R192" s="248"/>
      <c r="S192" s="248"/>
      <c r="T192" s="249"/>
      <c r="U192" s="13"/>
      <c r="V192" s="13"/>
      <c r="W192" s="13"/>
      <c r="X192" s="13"/>
      <c r="Y192" s="13"/>
      <c r="Z192" s="13"/>
      <c r="AA192" s="13"/>
      <c r="AB192" s="13"/>
      <c r="AC192" s="13"/>
      <c r="AD192" s="13"/>
      <c r="AE192" s="13"/>
      <c r="AT192" s="250" t="s">
        <v>162</v>
      </c>
      <c r="AU192" s="250" t="s">
        <v>82</v>
      </c>
      <c r="AV192" s="13" t="s">
        <v>82</v>
      </c>
      <c r="AW192" s="13" t="s">
        <v>30</v>
      </c>
      <c r="AX192" s="13" t="s">
        <v>78</v>
      </c>
      <c r="AY192" s="250" t="s">
        <v>128</v>
      </c>
    </row>
    <row r="193" s="2" customFormat="1" ht="21.75" customHeight="1">
      <c r="A193" s="37"/>
      <c r="B193" s="38"/>
      <c r="C193" s="251" t="s">
        <v>257</v>
      </c>
      <c r="D193" s="251" t="s">
        <v>200</v>
      </c>
      <c r="E193" s="252" t="s">
        <v>258</v>
      </c>
      <c r="F193" s="253" t="s">
        <v>259</v>
      </c>
      <c r="G193" s="254" t="s">
        <v>220</v>
      </c>
      <c r="H193" s="255">
        <v>0.161</v>
      </c>
      <c r="I193" s="256"/>
      <c r="J193" s="257">
        <f>ROUND(I193*H193,2)</f>
        <v>0</v>
      </c>
      <c r="K193" s="253" t="s">
        <v>158</v>
      </c>
      <c r="L193" s="258"/>
      <c r="M193" s="259" t="s">
        <v>1</v>
      </c>
      <c r="N193" s="260" t="s">
        <v>38</v>
      </c>
      <c r="O193" s="90"/>
      <c r="P193" s="224">
        <f>O193*H193</f>
        <v>0</v>
      </c>
      <c r="Q193" s="224">
        <v>1</v>
      </c>
      <c r="R193" s="224">
        <f>Q193*H193</f>
        <v>0.161</v>
      </c>
      <c r="S193" s="224">
        <v>0</v>
      </c>
      <c r="T193" s="225">
        <f>S193*H193</f>
        <v>0</v>
      </c>
      <c r="U193" s="37"/>
      <c r="V193" s="37"/>
      <c r="W193" s="37"/>
      <c r="X193" s="37"/>
      <c r="Y193" s="37"/>
      <c r="Z193" s="37"/>
      <c r="AA193" s="37"/>
      <c r="AB193" s="37"/>
      <c r="AC193" s="37"/>
      <c r="AD193" s="37"/>
      <c r="AE193" s="37"/>
      <c r="AR193" s="226" t="s">
        <v>100</v>
      </c>
      <c r="AT193" s="226" t="s">
        <v>200</v>
      </c>
      <c r="AU193" s="226" t="s">
        <v>82</v>
      </c>
      <c r="AY193" s="16" t="s">
        <v>128</v>
      </c>
      <c r="BE193" s="227">
        <f>IF(N193="základní",J193,0)</f>
        <v>0</v>
      </c>
      <c r="BF193" s="227">
        <f>IF(N193="snížená",J193,0)</f>
        <v>0</v>
      </c>
      <c r="BG193" s="227">
        <f>IF(N193="zákl. přenesená",J193,0)</f>
        <v>0</v>
      </c>
      <c r="BH193" s="227">
        <f>IF(N193="sníž. přenesená",J193,0)</f>
        <v>0</v>
      </c>
      <c r="BI193" s="227">
        <f>IF(N193="nulová",J193,0)</f>
        <v>0</v>
      </c>
      <c r="BJ193" s="16" t="s">
        <v>78</v>
      </c>
      <c r="BK193" s="227">
        <f>ROUND(I193*H193,2)</f>
        <v>0</v>
      </c>
      <c r="BL193" s="16" t="s">
        <v>88</v>
      </c>
      <c r="BM193" s="226" t="s">
        <v>260</v>
      </c>
    </row>
    <row r="194" s="2" customFormat="1">
      <c r="A194" s="37"/>
      <c r="B194" s="38"/>
      <c r="C194" s="39"/>
      <c r="D194" s="228" t="s">
        <v>160</v>
      </c>
      <c r="E194" s="39"/>
      <c r="F194" s="239" t="s">
        <v>259</v>
      </c>
      <c r="G194" s="39"/>
      <c r="H194" s="39"/>
      <c r="I194" s="230"/>
      <c r="J194" s="39"/>
      <c r="K194" s="39"/>
      <c r="L194" s="43"/>
      <c r="M194" s="231"/>
      <c r="N194" s="232"/>
      <c r="O194" s="90"/>
      <c r="P194" s="90"/>
      <c r="Q194" s="90"/>
      <c r="R194" s="90"/>
      <c r="S194" s="90"/>
      <c r="T194" s="91"/>
      <c r="U194" s="37"/>
      <c r="V194" s="37"/>
      <c r="W194" s="37"/>
      <c r="X194" s="37"/>
      <c r="Y194" s="37"/>
      <c r="Z194" s="37"/>
      <c r="AA194" s="37"/>
      <c r="AB194" s="37"/>
      <c r="AC194" s="37"/>
      <c r="AD194" s="37"/>
      <c r="AE194" s="37"/>
      <c r="AT194" s="16" t="s">
        <v>160</v>
      </c>
      <c r="AU194" s="16" t="s">
        <v>82</v>
      </c>
    </row>
    <row r="195" s="13" customFormat="1">
      <c r="A195" s="13"/>
      <c r="B195" s="240"/>
      <c r="C195" s="241"/>
      <c r="D195" s="228" t="s">
        <v>162</v>
      </c>
      <c r="E195" s="242" t="s">
        <v>1</v>
      </c>
      <c r="F195" s="243" t="s">
        <v>261</v>
      </c>
      <c r="G195" s="241"/>
      <c r="H195" s="244">
        <v>0.161</v>
      </c>
      <c r="I195" s="245"/>
      <c r="J195" s="241"/>
      <c r="K195" s="241"/>
      <c r="L195" s="246"/>
      <c r="M195" s="247"/>
      <c r="N195" s="248"/>
      <c r="O195" s="248"/>
      <c r="P195" s="248"/>
      <c r="Q195" s="248"/>
      <c r="R195" s="248"/>
      <c r="S195" s="248"/>
      <c r="T195" s="249"/>
      <c r="U195" s="13"/>
      <c r="V195" s="13"/>
      <c r="W195" s="13"/>
      <c r="X195" s="13"/>
      <c r="Y195" s="13"/>
      <c r="Z195" s="13"/>
      <c r="AA195" s="13"/>
      <c r="AB195" s="13"/>
      <c r="AC195" s="13"/>
      <c r="AD195" s="13"/>
      <c r="AE195" s="13"/>
      <c r="AT195" s="250" t="s">
        <v>162</v>
      </c>
      <c r="AU195" s="250" t="s">
        <v>82</v>
      </c>
      <c r="AV195" s="13" t="s">
        <v>82</v>
      </c>
      <c r="AW195" s="13" t="s">
        <v>30</v>
      </c>
      <c r="AX195" s="13" t="s">
        <v>78</v>
      </c>
      <c r="AY195" s="250" t="s">
        <v>128</v>
      </c>
    </row>
    <row r="196" s="12" customFormat="1" ht="22.8" customHeight="1">
      <c r="A196" s="12"/>
      <c r="B196" s="201"/>
      <c r="C196" s="202"/>
      <c r="D196" s="203" t="s">
        <v>72</v>
      </c>
      <c r="E196" s="233" t="s">
        <v>85</v>
      </c>
      <c r="F196" s="233" t="s">
        <v>262</v>
      </c>
      <c r="G196" s="202"/>
      <c r="H196" s="202"/>
      <c r="I196" s="205"/>
      <c r="J196" s="234">
        <f>BK196</f>
        <v>0</v>
      </c>
      <c r="K196" s="202"/>
      <c r="L196" s="207"/>
      <c r="M196" s="208"/>
      <c r="N196" s="209"/>
      <c r="O196" s="209"/>
      <c r="P196" s="210">
        <f>SUM(P197:P210)</f>
        <v>0</v>
      </c>
      <c r="Q196" s="209"/>
      <c r="R196" s="210">
        <f>SUM(R197:R210)</f>
        <v>18.7052184</v>
      </c>
      <c r="S196" s="209"/>
      <c r="T196" s="211">
        <f>SUM(T197:T210)</f>
        <v>0</v>
      </c>
      <c r="U196" s="12"/>
      <c r="V196" s="12"/>
      <c r="W196" s="12"/>
      <c r="X196" s="12"/>
      <c r="Y196" s="12"/>
      <c r="Z196" s="12"/>
      <c r="AA196" s="12"/>
      <c r="AB196" s="12"/>
      <c r="AC196" s="12"/>
      <c r="AD196" s="12"/>
      <c r="AE196" s="12"/>
      <c r="AR196" s="212" t="s">
        <v>78</v>
      </c>
      <c r="AT196" s="213" t="s">
        <v>72</v>
      </c>
      <c r="AU196" s="213" t="s">
        <v>78</v>
      </c>
      <c r="AY196" s="212" t="s">
        <v>128</v>
      </c>
      <c r="BK196" s="214">
        <f>SUM(BK197:BK210)</f>
        <v>0</v>
      </c>
    </row>
    <row r="197" s="2" customFormat="1" ht="16.5" customHeight="1">
      <c r="A197" s="37"/>
      <c r="B197" s="38"/>
      <c r="C197" s="215" t="s">
        <v>263</v>
      </c>
      <c r="D197" s="215" t="s">
        <v>129</v>
      </c>
      <c r="E197" s="216" t="s">
        <v>264</v>
      </c>
      <c r="F197" s="217" t="s">
        <v>265</v>
      </c>
      <c r="G197" s="218" t="s">
        <v>183</v>
      </c>
      <c r="H197" s="219">
        <v>42.600000000000001</v>
      </c>
      <c r="I197" s="220"/>
      <c r="J197" s="221">
        <f>ROUND(I197*H197,2)</f>
        <v>0</v>
      </c>
      <c r="K197" s="217" t="s">
        <v>158</v>
      </c>
      <c r="L197" s="43"/>
      <c r="M197" s="222" t="s">
        <v>1</v>
      </c>
      <c r="N197" s="223" t="s">
        <v>38</v>
      </c>
      <c r="O197" s="90"/>
      <c r="P197" s="224">
        <f>O197*H197</f>
        <v>0</v>
      </c>
      <c r="Q197" s="224">
        <v>0</v>
      </c>
      <c r="R197" s="224">
        <f>Q197*H197</f>
        <v>0</v>
      </c>
      <c r="S197" s="224">
        <v>0</v>
      </c>
      <c r="T197" s="225">
        <f>S197*H197</f>
        <v>0</v>
      </c>
      <c r="U197" s="37"/>
      <c r="V197" s="37"/>
      <c r="W197" s="37"/>
      <c r="X197" s="37"/>
      <c r="Y197" s="37"/>
      <c r="Z197" s="37"/>
      <c r="AA197" s="37"/>
      <c r="AB197" s="37"/>
      <c r="AC197" s="37"/>
      <c r="AD197" s="37"/>
      <c r="AE197" s="37"/>
      <c r="AR197" s="226" t="s">
        <v>88</v>
      </c>
      <c r="AT197" s="226" t="s">
        <v>129</v>
      </c>
      <c r="AU197" s="226" t="s">
        <v>82</v>
      </c>
      <c r="AY197" s="16" t="s">
        <v>128</v>
      </c>
      <c r="BE197" s="227">
        <f>IF(N197="základní",J197,0)</f>
        <v>0</v>
      </c>
      <c r="BF197" s="227">
        <f>IF(N197="snížená",J197,0)</f>
        <v>0</v>
      </c>
      <c r="BG197" s="227">
        <f>IF(N197="zákl. přenesená",J197,0)</f>
        <v>0</v>
      </c>
      <c r="BH197" s="227">
        <f>IF(N197="sníž. přenesená",J197,0)</f>
        <v>0</v>
      </c>
      <c r="BI197" s="227">
        <f>IF(N197="nulová",J197,0)</f>
        <v>0</v>
      </c>
      <c r="BJ197" s="16" t="s">
        <v>78</v>
      </c>
      <c r="BK197" s="227">
        <f>ROUND(I197*H197,2)</f>
        <v>0</v>
      </c>
      <c r="BL197" s="16" t="s">
        <v>88</v>
      </c>
      <c r="BM197" s="226" t="s">
        <v>266</v>
      </c>
    </row>
    <row r="198" s="2" customFormat="1">
      <c r="A198" s="37"/>
      <c r="B198" s="38"/>
      <c r="C198" s="39"/>
      <c r="D198" s="228" t="s">
        <v>160</v>
      </c>
      <c r="E198" s="39"/>
      <c r="F198" s="239" t="s">
        <v>267</v>
      </c>
      <c r="G198" s="39"/>
      <c r="H198" s="39"/>
      <c r="I198" s="230"/>
      <c r="J198" s="39"/>
      <c r="K198" s="39"/>
      <c r="L198" s="43"/>
      <c r="M198" s="231"/>
      <c r="N198" s="232"/>
      <c r="O198" s="90"/>
      <c r="P198" s="90"/>
      <c r="Q198" s="90"/>
      <c r="R198" s="90"/>
      <c r="S198" s="90"/>
      <c r="T198" s="91"/>
      <c r="U198" s="37"/>
      <c r="V198" s="37"/>
      <c r="W198" s="37"/>
      <c r="X198" s="37"/>
      <c r="Y198" s="37"/>
      <c r="Z198" s="37"/>
      <c r="AA198" s="37"/>
      <c r="AB198" s="37"/>
      <c r="AC198" s="37"/>
      <c r="AD198" s="37"/>
      <c r="AE198" s="37"/>
      <c r="AT198" s="16" t="s">
        <v>160</v>
      </c>
      <c r="AU198" s="16" t="s">
        <v>82</v>
      </c>
    </row>
    <row r="199" s="13" customFormat="1">
      <c r="A199" s="13"/>
      <c r="B199" s="240"/>
      <c r="C199" s="241"/>
      <c r="D199" s="228" t="s">
        <v>162</v>
      </c>
      <c r="E199" s="242" t="s">
        <v>1</v>
      </c>
      <c r="F199" s="243" t="s">
        <v>268</v>
      </c>
      <c r="G199" s="241"/>
      <c r="H199" s="244">
        <v>42.600000000000001</v>
      </c>
      <c r="I199" s="245"/>
      <c r="J199" s="241"/>
      <c r="K199" s="241"/>
      <c r="L199" s="246"/>
      <c r="M199" s="247"/>
      <c r="N199" s="248"/>
      <c r="O199" s="248"/>
      <c r="P199" s="248"/>
      <c r="Q199" s="248"/>
      <c r="R199" s="248"/>
      <c r="S199" s="248"/>
      <c r="T199" s="249"/>
      <c r="U199" s="13"/>
      <c r="V199" s="13"/>
      <c r="W199" s="13"/>
      <c r="X199" s="13"/>
      <c r="Y199" s="13"/>
      <c r="Z199" s="13"/>
      <c r="AA199" s="13"/>
      <c r="AB199" s="13"/>
      <c r="AC199" s="13"/>
      <c r="AD199" s="13"/>
      <c r="AE199" s="13"/>
      <c r="AT199" s="250" t="s">
        <v>162</v>
      </c>
      <c r="AU199" s="250" t="s">
        <v>82</v>
      </c>
      <c r="AV199" s="13" t="s">
        <v>82</v>
      </c>
      <c r="AW199" s="13" t="s">
        <v>30</v>
      </c>
      <c r="AX199" s="13" t="s">
        <v>78</v>
      </c>
      <c r="AY199" s="250" t="s">
        <v>128</v>
      </c>
    </row>
    <row r="200" s="2" customFormat="1" ht="16.5" customHeight="1">
      <c r="A200" s="37"/>
      <c r="B200" s="38"/>
      <c r="C200" s="215" t="s">
        <v>269</v>
      </c>
      <c r="D200" s="215" t="s">
        <v>129</v>
      </c>
      <c r="E200" s="216" t="s">
        <v>270</v>
      </c>
      <c r="F200" s="217" t="s">
        <v>271</v>
      </c>
      <c r="G200" s="218" t="s">
        <v>157</v>
      </c>
      <c r="H200" s="219">
        <v>289.19999999999999</v>
      </c>
      <c r="I200" s="220"/>
      <c r="J200" s="221">
        <f>ROUND(I200*H200,2)</f>
        <v>0</v>
      </c>
      <c r="K200" s="217" t="s">
        <v>158</v>
      </c>
      <c r="L200" s="43"/>
      <c r="M200" s="222" t="s">
        <v>1</v>
      </c>
      <c r="N200" s="223" t="s">
        <v>38</v>
      </c>
      <c r="O200" s="90"/>
      <c r="P200" s="224">
        <f>O200*H200</f>
        <v>0</v>
      </c>
      <c r="Q200" s="224">
        <v>0.041739999999999999</v>
      </c>
      <c r="R200" s="224">
        <f>Q200*H200</f>
        <v>12.071207999999999</v>
      </c>
      <c r="S200" s="224">
        <v>0</v>
      </c>
      <c r="T200" s="225">
        <f>S200*H200</f>
        <v>0</v>
      </c>
      <c r="U200" s="37"/>
      <c r="V200" s="37"/>
      <c r="W200" s="37"/>
      <c r="X200" s="37"/>
      <c r="Y200" s="37"/>
      <c r="Z200" s="37"/>
      <c r="AA200" s="37"/>
      <c r="AB200" s="37"/>
      <c r="AC200" s="37"/>
      <c r="AD200" s="37"/>
      <c r="AE200" s="37"/>
      <c r="AR200" s="226" t="s">
        <v>88</v>
      </c>
      <c r="AT200" s="226" t="s">
        <v>129</v>
      </c>
      <c r="AU200" s="226" t="s">
        <v>82</v>
      </c>
      <c r="AY200" s="16" t="s">
        <v>128</v>
      </c>
      <c r="BE200" s="227">
        <f>IF(N200="základní",J200,0)</f>
        <v>0</v>
      </c>
      <c r="BF200" s="227">
        <f>IF(N200="snížená",J200,0)</f>
        <v>0</v>
      </c>
      <c r="BG200" s="227">
        <f>IF(N200="zákl. přenesená",J200,0)</f>
        <v>0</v>
      </c>
      <c r="BH200" s="227">
        <f>IF(N200="sníž. přenesená",J200,0)</f>
        <v>0</v>
      </c>
      <c r="BI200" s="227">
        <f>IF(N200="nulová",J200,0)</f>
        <v>0</v>
      </c>
      <c r="BJ200" s="16" t="s">
        <v>78</v>
      </c>
      <c r="BK200" s="227">
        <f>ROUND(I200*H200,2)</f>
        <v>0</v>
      </c>
      <c r="BL200" s="16" t="s">
        <v>88</v>
      </c>
      <c r="BM200" s="226" t="s">
        <v>272</v>
      </c>
    </row>
    <row r="201" s="2" customFormat="1">
      <c r="A201" s="37"/>
      <c r="B201" s="38"/>
      <c r="C201" s="39"/>
      <c r="D201" s="228" t="s">
        <v>160</v>
      </c>
      <c r="E201" s="39"/>
      <c r="F201" s="239" t="s">
        <v>273</v>
      </c>
      <c r="G201" s="39"/>
      <c r="H201" s="39"/>
      <c r="I201" s="230"/>
      <c r="J201" s="39"/>
      <c r="K201" s="39"/>
      <c r="L201" s="43"/>
      <c r="M201" s="231"/>
      <c r="N201" s="232"/>
      <c r="O201" s="90"/>
      <c r="P201" s="90"/>
      <c r="Q201" s="90"/>
      <c r="R201" s="90"/>
      <c r="S201" s="90"/>
      <c r="T201" s="91"/>
      <c r="U201" s="37"/>
      <c r="V201" s="37"/>
      <c r="W201" s="37"/>
      <c r="X201" s="37"/>
      <c r="Y201" s="37"/>
      <c r="Z201" s="37"/>
      <c r="AA201" s="37"/>
      <c r="AB201" s="37"/>
      <c r="AC201" s="37"/>
      <c r="AD201" s="37"/>
      <c r="AE201" s="37"/>
      <c r="AT201" s="16" t="s">
        <v>160</v>
      </c>
      <c r="AU201" s="16" t="s">
        <v>82</v>
      </c>
    </row>
    <row r="202" s="2" customFormat="1">
      <c r="A202" s="37"/>
      <c r="B202" s="38"/>
      <c r="C202" s="39"/>
      <c r="D202" s="228" t="s">
        <v>134</v>
      </c>
      <c r="E202" s="39"/>
      <c r="F202" s="229" t="s">
        <v>274</v>
      </c>
      <c r="G202" s="39"/>
      <c r="H202" s="39"/>
      <c r="I202" s="230"/>
      <c r="J202" s="39"/>
      <c r="K202" s="39"/>
      <c r="L202" s="43"/>
      <c r="M202" s="231"/>
      <c r="N202" s="232"/>
      <c r="O202" s="90"/>
      <c r="P202" s="90"/>
      <c r="Q202" s="90"/>
      <c r="R202" s="90"/>
      <c r="S202" s="90"/>
      <c r="T202" s="91"/>
      <c r="U202" s="37"/>
      <c r="V202" s="37"/>
      <c r="W202" s="37"/>
      <c r="X202" s="37"/>
      <c r="Y202" s="37"/>
      <c r="Z202" s="37"/>
      <c r="AA202" s="37"/>
      <c r="AB202" s="37"/>
      <c r="AC202" s="37"/>
      <c r="AD202" s="37"/>
      <c r="AE202" s="37"/>
      <c r="AT202" s="16" t="s">
        <v>134</v>
      </c>
      <c r="AU202" s="16" t="s">
        <v>82</v>
      </c>
    </row>
    <row r="203" s="13" customFormat="1">
      <c r="A203" s="13"/>
      <c r="B203" s="240"/>
      <c r="C203" s="241"/>
      <c r="D203" s="228" t="s">
        <v>162</v>
      </c>
      <c r="E203" s="242" t="s">
        <v>1</v>
      </c>
      <c r="F203" s="243" t="s">
        <v>275</v>
      </c>
      <c r="G203" s="241"/>
      <c r="H203" s="244">
        <v>289.19999999999999</v>
      </c>
      <c r="I203" s="245"/>
      <c r="J203" s="241"/>
      <c r="K203" s="241"/>
      <c r="L203" s="246"/>
      <c r="M203" s="247"/>
      <c r="N203" s="248"/>
      <c r="O203" s="248"/>
      <c r="P203" s="248"/>
      <c r="Q203" s="248"/>
      <c r="R203" s="248"/>
      <c r="S203" s="248"/>
      <c r="T203" s="249"/>
      <c r="U203" s="13"/>
      <c r="V203" s="13"/>
      <c r="W203" s="13"/>
      <c r="X203" s="13"/>
      <c r="Y203" s="13"/>
      <c r="Z203" s="13"/>
      <c r="AA203" s="13"/>
      <c r="AB203" s="13"/>
      <c r="AC203" s="13"/>
      <c r="AD203" s="13"/>
      <c r="AE203" s="13"/>
      <c r="AT203" s="250" t="s">
        <v>162</v>
      </c>
      <c r="AU203" s="250" t="s">
        <v>82</v>
      </c>
      <c r="AV203" s="13" t="s">
        <v>82</v>
      </c>
      <c r="AW203" s="13" t="s">
        <v>30</v>
      </c>
      <c r="AX203" s="13" t="s">
        <v>78</v>
      </c>
      <c r="AY203" s="250" t="s">
        <v>128</v>
      </c>
    </row>
    <row r="204" s="2" customFormat="1" ht="16.5" customHeight="1">
      <c r="A204" s="37"/>
      <c r="B204" s="38"/>
      <c r="C204" s="215" t="s">
        <v>7</v>
      </c>
      <c r="D204" s="215" t="s">
        <v>129</v>
      </c>
      <c r="E204" s="216" t="s">
        <v>276</v>
      </c>
      <c r="F204" s="217" t="s">
        <v>277</v>
      </c>
      <c r="G204" s="218" t="s">
        <v>157</v>
      </c>
      <c r="H204" s="219">
        <v>289.19999999999999</v>
      </c>
      <c r="I204" s="220"/>
      <c r="J204" s="221">
        <f>ROUND(I204*H204,2)</f>
        <v>0</v>
      </c>
      <c r="K204" s="217" t="s">
        <v>158</v>
      </c>
      <c r="L204" s="43"/>
      <c r="M204" s="222" t="s">
        <v>1</v>
      </c>
      <c r="N204" s="223" t="s">
        <v>38</v>
      </c>
      <c r="O204" s="90"/>
      <c r="P204" s="224">
        <f>O204*H204</f>
        <v>0</v>
      </c>
      <c r="Q204" s="224">
        <v>2.0000000000000002E-05</v>
      </c>
      <c r="R204" s="224">
        <f>Q204*H204</f>
        <v>0.0057840000000000001</v>
      </c>
      <c r="S204" s="224">
        <v>0</v>
      </c>
      <c r="T204" s="225">
        <f>S204*H204</f>
        <v>0</v>
      </c>
      <c r="U204" s="37"/>
      <c r="V204" s="37"/>
      <c r="W204" s="37"/>
      <c r="X204" s="37"/>
      <c r="Y204" s="37"/>
      <c r="Z204" s="37"/>
      <c r="AA204" s="37"/>
      <c r="AB204" s="37"/>
      <c r="AC204" s="37"/>
      <c r="AD204" s="37"/>
      <c r="AE204" s="37"/>
      <c r="AR204" s="226" t="s">
        <v>88</v>
      </c>
      <c r="AT204" s="226" t="s">
        <v>129</v>
      </c>
      <c r="AU204" s="226" t="s">
        <v>82</v>
      </c>
      <c r="AY204" s="16" t="s">
        <v>128</v>
      </c>
      <c r="BE204" s="227">
        <f>IF(N204="základní",J204,0)</f>
        <v>0</v>
      </c>
      <c r="BF204" s="227">
        <f>IF(N204="snížená",J204,0)</f>
        <v>0</v>
      </c>
      <c r="BG204" s="227">
        <f>IF(N204="zákl. přenesená",J204,0)</f>
        <v>0</v>
      </c>
      <c r="BH204" s="227">
        <f>IF(N204="sníž. přenesená",J204,0)</f>
        <v>0</v>
      </c>
      <c r="BI204" s="227">
        <f>IF(N204="nulová",J204,0)</f>
        <v>0</v>
      </c>
      <c r="BJ204" s="16" t="s">
        <v>78</v>
      </c>
      <c r="BK204" s="227">
        <f>ROUND(I204*H204,2)</f>
        <v>0</v>
      </c>
      <c r="BL204" s="16" t="s">
        <v>88</v>
      </c>
      <c r="BM204" s="226" t="s">
        <v>278</v>
      </c>
    </row>
    <row r="205" s="2" customFormat="1">
      <c r="A205" s="37"/>
      <c r="B205" s="38"/>
      <c r="C205" s="39"/>
      <c r="D205" s="228" t="s">
        <v>160</v>
      </c>
      <c r="E205" s="39"/>
      <c r="F205" s="239" t="s">
        <v>279</v>
      </c>
      <c r="G205" s="39"/>
      <c r="H205" s="39"/>
      <c r="I205" s="230"/>
      <c r="J205" s="39"/>
      <c r="K205" s="39"/>
      <c r="L205" s="43"/>
      <c r="M205" s="231"/>
      <c r="N205" s="232"/>
      <c r="O205" s="90"/>
      <c r="P205" s="90"/>
      <c r="Q205" s="90"/>
      <c r="R205" s="90"/>
      <c r="S205" s="90"/>
      <c r="T205" s="91"/>
      <c r="U205" s="37"/>
      <c r="V205" s="37"/>
      <c r="W205" s="37"/>
      <c r="X205" s="37"/>
      <c r="Y205" s="37"/>
      <c r="Z205" s="37"/>
      <c r="AA205" s="37"/>
      <c r="AB205" s="37"/>
      <c r="AC205" s="37"/>
      <c r="AD205" s="37"/>
      <c r="AE205" s="37"/>
      <c r="AT205" s="16" t="s">
        <v>160</v>
      </c>
      <c r="AU205" s="16" t="s">
        <v>82</v>
      </c>
    </row>
    <row r="206" s="13" customFormat="1">
      <c r="A206" s="13"/>
      <c r="B206" s="240"/>
      <c r="C206" s="241"/>
      <c r="D206" s="228" t="s">
        <v>162</v>
      </c>
      <c r="E206" s="242" t="s">
        <v>1</v>
      </c>
      <c r="F206" s="243" t="s">
        <v>275</v>
      </c>
      <c r="G206" s="241"/>
      <c r="H206" s="244">
        <v>289.19999999999999</v>
      </c>
      <c r="I206" s="245"/>
      <c r="J206" s="241"/>
      <c r="K206" s="241"/>
      <c r="L206" s="246"/>
      <c r="M206" s="247"/>
      <c r="N206" s="248"/>
      <c r="O206" s="248"/>
      <c r="P206" s="248"/>
      <c r="Q206" s="248"/>
      <c r="R206" s="248"/>
      <c r="S206" s="248"/>
      <c r="T206" s="249"/>
      <c r="U206" s="13"/>
      <c r="V206" s="13"/>
      <c r="W206" s="13"/>
      <c r="X206" s="13"/>
      <c r="Y206" s="13"/>
      <c r="Z206" s="13"/>
      <c r="AA206" s="13"/>
      <c r="AB206" s="13"/>
      <c r="AC206" s="13"/>
      <c r="AD206" s="13"/>
      <c r="AE206" s="13"/>
      <c r="AT206" s="250" t="s">
        <v>162</v>
      </c>
      <c r="AU206" s="250" t="s">
        <v>82</v>
      </c>
      <c r="AV206" s="13" t="s">
        <v>82</v>
      </c>
      <c r="AW206" s="13" t="s">
        <v>30</v>
      </c>
      <c r="AX206" s="13" t="s">
        <v>78</v>
      </c>
      <c r="AY206" s="250" t="s">
        <v>128</v>
      </c>
    </row>
    <row r="207" s="2" customFormat="1" ht="16.5" customHeight="1">
      <c r="A207" s="37"/>
      <c r="B207" s="38"/>
      <c r="C207" s="215" t="s">
        <v>280</v>
      </c>
      <c r="D207" s="215" t="s">
        <v>129</v>
      </c>
      <c r="E207" s="216" t="s">
        <v>281</v>
      </c>
      <c r="F207" s="217" t="s">
        <v>282</v>
      </c>
      <c r="G207" s="218" t="s">
        <v>220</v>
      </c>
      <c r="H207" s="219">
        <v>6.3200000000000003</v>
      </c>
      <c r="I207" s="220"/>
      <c r="J207" s="221">
        <f>ROUND(I207*H207,2)</f>
        <v>0</v>
      </c>
      <c r="K207" s="217" t="s">
        <v>158</v>
      </c>
      <c r="L207" s="43"/>
      <c r="M207" s="222" t="s">
        <v>1</v>
      </c>
      <c r="N207" s="223" t="s">
        <v>38</v>
      </c>
      <c r="O207" s="90"/>
      <c r="P207" s="224">
        <f>O207*H207</f>
        <v>0</v>
      </c>
      <c r="Q207" s="224">
        <v>1.04877</v>
      </c>
      <c r="R207" s="224">
        <f>Q207*H207</f>
        <v>6.6282264</v>
      </c>
      <c r="S207" s="224">
        <v>0</v>
      </c>
      <c r="T207" s="225">
        <f>S207*H207</f>
        <v>0</v>
      </c>
      <c r="U207" s="37"/>
      <c r="V207" s="37"/>
      <c r="W207" s="37"/>
      <c r="X207" s="37"/>
      <c r="Y207" s="37"/>
      <c r="Z207" s="37"/>
      <c r="AA207" s="37"/>
      <c r="AB207" s="37"/>
      <c r="AC207" s="37"/>
      <c r="AD207" s="37"/>
      <c r="AE207" s="37"/>
      <c r="AR207" s="226" t="s">
        <v>88</v>
      </c>
      <c r="AT207" s="226" t="s">
        <v>129</v>
      </c>
      <c r="AU207" s="226" t="s">
        <v>82</v>
      </c>
      <c r="AY207" s="16" t="s">
        <v>128</v>
      </c>
      <c r="BE207" s="227">
        <f>IF(N207="základní",J207,0)</f>
        <v>0</v>
      </c>
      <c r="BF207" s="227">
        <f>IF(N207="snížená",J207,0)</f>
        <v>0</v>
      </c>
      <c r="BG207" s="227">
        <f>IF(N207="zákl. přenesená",J207,0)</f>
        <v>0</v>
      </c>
      <c r="BH207" s="227">
        <f>IF(N207="sníž. přenesená",J207,0)</f>
        <v>0</v>
      </c>
      <c r="BI207" s="227">
        <f>IF(N207="nulová",J207,0)</f>
        <v>0</v>
      </c>
      <c r="BJ207" s="16" t="s">
        <v>78</v>
      </c>
      <c r="BK207" s="227">
        <f>ROUND(I207*H207,2)</f>
        <v>0</v>
      </c>
      <c r="BL207" s="16" t="s">
        <v>88</v>
      </c>
      <c r="BM207" s="226" t="s">
        <v>283</v>
      </c>
    </row>
    <row r="208" s="2" customFormat="1">
      <c r="A208" s="37"/>
      <c r="B208" s="38"/>
      <c r="C208" s="39"/>
      <c r="D208" s="228" t="s">
        <v>160</v>
      </c>
      <c r="E208" s="39"/>
      <c r="F208" s="239" t="s">
        <v>284</v>
      </c>
      <c r="G208" s="39"/>
      <c r="H208" s="39"/>
      <c r="I208" s="230"/>
      <c r="J208" s="39"/>
      <c r="K208" s="39"/>
      <c r="L208" s="43"/>
      <c r="M208" s="231"/>
      <c r="N208" s="232"/>
      <c r="O208" s="90"/>
      <c r="P208" s="90"/>
      <c r="Q208" s="90"/>
      <c r="R208" s="90"/>
      <c r="S208" s="90"/>
      <c r="T208" s="91"/>
      <c r="U208" s="37"/>
      <c r="V208" s="37"/>
      <c r="W208" s="37"/>
      <c r="X208" s="37"/>
      <c r="Y208" s="37"/>
      <c r="Z208" s="37"/>
      <c r="AA208" s="37"/>
      <c r="AB208" s="37"/>
      <c r="AC208" s="37"/>
      <c r="AD208" s="37"/>
      <c r="AE208" s="37"/>
      <c r="AT208" s="16" t="s">
        <v>160</v>
      </c>
      <c r="AU208" s="16" t="s">
        <v>82</v>
      </c>
    </row>
    <row r="209" s="2" customFormat="1">
      <c r="A209" s="37"/>
      <c r="B209" s="38"/>
      <c r="C209" s="39"/>
      <c r="D209" s="228" t="s">
        <v>134</v>
      </c>
      <c r="E209" s="39"/>
      <c r="F209" s="229" t="s">
        <v>285</v>
      </c>
      <c r="G209" s="39"/>
      <c r="H209" s="39"/>
      <c r="I209" s="230"/>
      <c r="J209" s="39"/>
      <c r="K209" s="39"/>
      <c r="L209" s="43"/>
      <c r="M209" s="231"/>
      <c r="N209" s="232"/>
      <c r="O209" s="90"/>
      <c r="P209" s="90"/>
      <c r="Q209" s="90"/>
      <c r="R209" s="90"/>
      <c r="S209" s="90"/>
      <c r="T209" s="91"/>
      <c r="U209" s="37"/>
      <c r="V209" s="37"/>
      <c r="W209" s="37"/>
      <c r="X209" s="37"/>
      <c r="Y209" s="37"/>
      <c r="Z209" s="37"/>
      <c r="AA209" s="37"/>
      <c r="AB209" s="37"/>
      <c r="AC209" s="37"/>
      <c r="AD209" s="37"/>
      <c r="AE209" s="37"/>
      <c r="AT209" s="16" t="s">
        <v>134</v>
      </c>
      <c r="AU209" s="16" t="s">
        <v>82</v>
      </c>
    </row>
    <row r="210" s="13" customFormat="1">
      <c r="A210" s="13"/>
      <c r="B210" s="240"/>
      <c r="C210" s="241"/>
      <c r="D210" s="228" t="s">
        <v>162</v>
      </c>
      <c r="E210" s="242" t="s">
        <v>1</v>
      </c>
      <c r="F210" s="243" t="s">
        <v>286</v>
      </c>
      <c r="G210" s="241"/>
      <c r="H210" s="244">
        <v>6.3200000000000003</v>
      </c>
      <c r="I210" s="245"/>
      <c r="J210" s="241"/>
      <c r="K210" s="241"/>
      <c r="L210" s="246"/>
      <c r="M210" s="247"/>
      <c r="N210" s="248"/>
      <c r="O210" s="248"/>
      <c r="P210" s="248"/>
      <c r="Q210" s="248"/>
      <c r="R210" s="248"/>
      <c r="S210" s="248"/>
      <c r="T210" s="249"/>
      <c r="U210" s="13"/>
      <c r="V210" s="13"/>
      <c r="W210" s="13"/>
      <c r="X210" s="13"/>
      <c r="Y210" s="13"/>
      <c r="Z210" s="13"/>
      <c r="AA210" s="13"/>
      <c r="AB210" s="13"/>
      <c r="AC210" s="13"/>
      <c r="AD210" s="13"/>
      <c r="AE210" s="13"/>
      <c r="AT210" s="250" t="s">
        <v>162</v>
      </c>
      <c r="AU210" s="250" t="s">
        <v>82</v>
      </c>
      <c r="AV210" s="13" t="s">
        <v>82</v>
      </c>
      <c r="AW210" s="13" t="s">
        <v>30</v>
      </c>
      <c r="AX210" s="13" t="s">
        <v>78</v>
      </c>
      <c r="AY210" s="250" t="s">
        <v>128</v>
      </c>
    </row>
    <row r="211" s="12" customFormat="1" ht="22.8" customHeight="1">
      <c r="A211" s="12"/>
      <c r="B211" s="201"/>
      <c r="C211" s="202"/>
      <c r="D211" s="203" t="s">
        <v>72</v>
      </c>
      <c r="E211" s="233" t="s">
        <v>88</v>
      </c>
      <c r="F211" s="233" t="s">
        <v>287</v>
      </c>
      <c r="G211" s="202"/>
      <c r="H211" s="202"/>
      <c r="I211" s="205"/>
      <c r="J211" s="234">
        <f>BK211</f>
        <v>0</v>
      </c>
      <c r="K211" s="202"/>
      <c r="L211" s="207"/>
      <c r="M211" s="208"/>
      <c r="N211" s="209"/>
      <c r="O211" s="209"/>
      <c r="P211" s="210">
        <f>SUM(P212:P214)</f>
        <v>0</v>
      </c>
      <c r="Q211" s="209"/>
      <c r="R211" s="210">
        <f>SUM(R212:R214)</f>
        <v>0</v>
      </c>
      <c r="S211" s="209"/>
      <c r="T211" s="211">
        <f>SUM(T212:T214)</f>
        <v>0</v>
      </c>
      <c r="U211" s="12"/>
      <c r="V211" s="12"/>
      <c r="W211" s="12"/>
      <c r="X211" s="12"/>
      <c r="Y211" s="12"/>
      <c r="Z211" s="12"/>
      <c r="AA211" s="12"/>
      <c r="AB211" s="12"/>
      <c r="AC211" s="12"/>
      <c r="AD211" s="12"/>
      <c r="AE211" s="12"/>
      <c r="AR211" s="212" t="s">
        <v>78</v>
      </c>
      <c r="AT211" s="213" t="s">
        <v>72</v>
      </c>
      <c r="AU211" s="213" t="s">
        <v>78</v>
      </c>
      <c r="AY211" s="212" t="s">
        <v>128</v>
      </c>
      <c r="BK211" s="214">
        <f>SUM(BK212:BK214)</f>
        <v>0</v>
      </c>
    </row>
    <row r="212" s="2" customFormat="1">
      <c r="A212" s="37"/>
      <c r="B212" s="38"/>
      <c r="C212" s="215" t="s">
        <v>288</v>
      </c>
      <c r="D212" s="215" t="s">
        <v>129</v>
      </c>
      <c r="E212" s="216" t="s">
        <v>289</v>
      </c>
      <c r="F212" s="217" t="s">
        <v>290</v>
      </c>
      <c r="G212" s="218" t="s">
        <v>157</v>
      </c>
      <c r="H212" s="219">
        <v>100.08</v>
      </c>
      <c r="I212" s="220"/>
      <c r="J212" s="221">
        <f>ROUND(I212*H212,2)</f>
        <v>0</v>
      </c>
      <c r="K212" s="217" t="s">
        <v>158</v>
      </c>
      <c r="L212" s="43"/>
      <c r="M212" s="222" t="s">
        <v>1</v>
      </c>
      <c r="N212" s="223" t="s">
        <v>38</v>
      </c>
      <c r="O212" s="90"/>
      <c r="P212" s="224">
        <f>O212*H212</f>
        <v>0</v>
      </c>
      <c r="Q212" s="224">
        <v>0</v>
      </c>
      <c r="R212" s="224">
        <f>Q212*H212</f>
        <v>0</v>
      </c>
      <c r="S212" s="224">
        <v>0</v>
      </c>
      <c r="T212" s="225">
        <f>S212*H212</f>
        <v>0</v>
      </c>
      <c r="U212" s="37"/>
      <c r="V212" s="37"/>
      <c r="W212" s="37"/>
      <c r="X212" s="37"/>
      <c r="Y212" s="37"/>
      <c r="Z212" s="37"/>
      <c r="AA212" s="37"/>
      <c r="AB212" s="37"/>
      <c r="AC212" s="37"/>
      <c r="AD212" s="37"/>
      <c r="AE212" s="37"/>
      <c r="AR212" s="226" t="s">
        <v>88</v>
      </c>
      <c r="AT212" s="226" t="s">
        <v>129</v>
      </c>
      <c r="AU212" s="226" t="s">
        <v>82</v>
      </c>
      <c r="AY212" s="16" t="s">
        <v>128</v>
      </c>
      <c r="BE212" s="227">
        <f>IF(N212="základní",J212,0)</f>
        <v>0</v>
      </c>
      <c r="BF212" s="227">
        <f>IF(N212="snížená",J212,0)</f>
        <v>0</v>
      </c>
      <c r="BG212" s="227">
        <f>IF(N212="zákl. přenesená",J212,0)</f>
        <v>0</v>
      </c>
      <c r="BH212" s="227">
        <f>IF(N212="sníž. přenesená",J212,0)</f>
        <v>0</v>
      </c>
      <c r="BI212" s="227">
        <f>IF(N212="nulová",J212,0)</f>
        <v>0</v>
      </c>
      <c r="BJ212" s="16" t="s">
        <v>78</v>
      </c>
      <c r="BK212" s="227">
        <f>ROUND(I212*H212,2)</f>
        <v>0</v>
      </c>
      <c r="BL212" s="16" t="s">
        <v>88</v>
      </c>
      <c r="BM212" s="226" t="s">
        <v>291</v>
      </c>
    </row>
    <row r="213" s="2" customFormat="1">
      <c r="A213" s="37"/>
      <c r="B213" s="38"/>
      <c r="C213" s="39"/>
      <c r="D213" s="228" t="s">
        <v>160</v>
      </c>
      <c r="E213" s="39"/>
      <c r="F213" s="239" t="s">
        <v>292</v>
      </c>
      <c r="G213" s="39"/>
      <c r="H213" s="39"/>
      <c r="I213" s="230"/>
      <c r="J213" s="39"/>
      <c r="K213" s="39"/>
      <c r="L213" s="43"/>
      <c r="M213" s="231"/>
      <c r="N213" s="232"/>
      <c r="O213" s="90"/>
      <c r="P213" s="90"/>
      <c r="Q213" s="90"/>
      <c r="R213" s="90"/>
      <c r="S213" s="90"/>
      <c r="T213" s="91"/>
      <c r="U213" s="37"/>
      <c r="V213" s="37"/>
      <c r="W213" s="37"/>
      <c r="X213" s="37"/>
      <c r="Y213" s="37"/>
      <c r="Z213" s="37"/>
      <c r="AA213" s="37"/>
      <c r="AB213" s="37"/>
      <c r="AC213" s="37"/>
      <c r="AD213" s="37"/>
      <c r="AE213" s="37"/>
      <c r="AT213" s="16" t="s">
        <v>160</v>
      </c>
      <c r="AU213" s="16" t="s">
        <v>82</v>
      </c>
    </row>
    <row r="214" s="13" customFormat="1">
      <c r="A214" s="13"/>
      <c r="B214" s="240"/>
      <c r="C214" s="241"/>
      <c r="D214" s="228" t="s">
        <v>162</v>
      </c>
      <c r="E214" s="242" t="s">
        <v>1</v>
      </c>
      <c r="F214" s="243" t="s">
        <v>293</v>
      </c>
      <c r="G214" s="241"/>
      <c r="H214" s="244">
        <v>100.08</v>
      </c>
      <c r="I214" s="245"/>
      <c r="J214" s="241"/>
      <c r="K214" s="241"/>
      <c r="L214" s="246"/>
      <c r="M214" s="247"/>
      <c r="N214" s="248"/>
      <c r="O214" s="248"/>
      <c r="P214" s="248"/>
      <c r="Q214" s="248"/>
      <c r="R214" s="248"/>
      <c r="S214" s="248"/>
      <c r="T214" s="249"/>
      <c r="U214" s="13"/>
      <c r="V214" s="13"/>
      <c r="W214" s="13"/>
      <c r="X214" s="13"/>
      <c r="Y214" s="13"/>
      <c r="Z214" s="13"/>
      <c r="AA214" s="13"/>
      <c r="AB214" s="13"/>
      <c r="AC214" s="13"/>
      <c r="AD214" s="13"/>
      <c r="AE214" s="13"/>
      <c r="AT214" s="250" t="s">
        <v>162</v>
      </c>
      <c r="AU214" s="250" t="s">
        <v>82</v>
      </c>
      <c r="AV214" s="13" t="s">
        <v>82</v>
      </c>
      <c r="AW214" s="13" t="s">
        <v>30</v>
      </c>
      <c r="AX214" s="13" t="s">
        <v>78</v>
      </c>
      <c r="AY214" s="250" t="s">
        <v>128</v>
      </c>
    </row>
    <row r="215" s="12" customFormat="1" ht="22.8" customHeight="1">
      <c r="A215" s="12"/>
      <c r="B215" s="201"/>
      <c r="C215" s="202"/>
      <c r="D215" s="203" t="s">
        <v>72</v>
      </c>
      <c r="E215" s="233" t="s">
        <v>91</v>
      </c>
      <c r="F215" s="233" t="s">
        <v>294</v>
      </c>
      <c r="G215" s="202"/>
      <c r="H215" s="202"/>
      <c r="I215" s="205"/>
      <c r="J215" s="234">
        <f>BK215</f>
        <v>0</v>
      </c>
      <c r="K215" s="202"/>
      <c r="L215" s="207"/>
      <c r="M215" s="208"/>
      <c r="N215" s="209"/>
      <c r="O215" s="209"/>
      <c r="P215" s="210">
        <f>SUM(P216:P239)</f>
        <v>0</v>
      </c>
      <c r="Q215" s="209"/>
      <c r="R215" s="210">
        <f>SUM(R216:R239)</f>
        <v>0</v>
      </c>
      <c r="S215" s="209"/>
      <c r="T215" s="211">
        <f>SUM(T216:T239)</f>
        <v>0</v>
      </c>
      <c r="U215" s="12"/>
      <c r="V215" s="12"/>
      <c r="W215" s="12"/>
      <c r="X215" s="12"/>
      <c r="Y215" s="12"/>
      <c r="Z215" s="12"/>
      <c r="AA215" s="12"/>
      <c r="AB215" s="12"/>
      <c r="AC215" s="12"/>
      <c r="AD215" s="12"/>
      <c r="AE215" s="12"/>
      <c r="AR215" s="212" t="s">
        <v>78</v>
      </c>
      <c r="AT215" s="213" t="s">
        <v>72</v>
      </c>
      <c r="AU215" s="213" t="s">
        <v>78</v>
      </c>
      <c r="AY215" s="212" t="s">
        <v>128</v>
      </c>
      <c r="BK215" s="214">
        <f>SUM(BK216:BK239)</f>
        <v>0</v>
      </c>
    </row>
    <row r="216" s="2" customFormat="1" ht="33" customHeight="1">
      <c r="A216" s="37"/>
      <c r="B216" s="38"/>
      <c r="C216" s="215" t="s">
        <v>295</v>
      </c>
      <c r="D216" s="215" t="s">
        <v>129</v>
      </c>
      <c r="E216" s="216" t="s">
        <v>296</v>
      </c>
      <c r="F216" s="217" t="s">
        <v>297</v>
      </c>
      <c r="G216" s="218" t="s">
        <v>157</v>
      </c>
      <c r="H216" s="219">
        <v>49.950000000000003</v>
      </c>
      <c r="I216" s="220"/>
      <c r="J216" s="221">
        <f>ROUND(I216*H216,2)</f>
        <v>0</v>
      </c>
      <c r="K216" s="217" t="s">
        <v>158</v>
      </c>
      <c r="L216" s="43"/>
      <c r="M216" s="222" t="s">
        <v>1</v>
      </c>
      <c r="N216" s="223" t="s">
        <v>38</v>
      </c>
      <c r="O216" s="90"/>
      <c r="P216" s="224">
        <f>O216*H216</f>
        <v>0</v>
      </c>
      <c r="Q216" s="224">
        <v>0</v>
      </c>
      <c r="R216" s="224">
        <f>Q216*H216</f>
        <v>0</v>
      </c>
      <c r="S216" s="224">
        <v>0</v>
      </c>
      <c r="T216" s="225">
        <f>S216*H216</f>
        <v>0</v>
      </c>
      <c r="U216" s="37"/>
      <c r="V216" s="37"/>
      <c r="W216" s="37"/>
      <c r="X216" s="37"/>
      <c r="Y216" s="37"/>
      <c r="Z216" s="37"/>
      <c r="AA216" s="37"/>
      <c r="AB216" s="37"/>
      <c r="AC216" s="37"/>
      <c r="AD216" s="37"/>
      <c r="AE216" s="37"/>
      <c r="AR216" s="226" t="s">
        <v>88</v>
      </c>
      <c r="AT216" s="226" t="s">
        <v>129</v>
      </c>
      <c r="AU216" s="226" t="s">
        <v>82</v>
      </c>
      <c r="AY216" s="16" t="s">
        <v>128</v>
      </c>
      <c r="BE216" s="227">
        <f>IF(N216="základní",J216,0)</f>
        <v>0</v>
      </c>
      <c r="BF216" s="227">
        <f>IF(N216="snížená",J216,0)</f>
        <v>0</v>
      </c>
      <c r="BG216" s="227">
        <f>IF(N216="zákl. přenesená",J216,0)</f>
        <v>0</v>
      </c>
      <c r="BH216" s="227">
        <f>IF(N216="sníž. přenesená",J216,0)</f>
        <v>0</v>
      </c>
      <c r="BI216" s="227">
        <f>IF(N216="nulová",J216,0)</f>
        <v>0</v>
      </c>
      <c r="BJ216" s="16" t="s">
        <v>78</v>
      </c>
      <c r="BK216" s="227">
        <f>ROUND(I216*H216,2)</f>
        <v>0</v>
      </c>
      <c r="BL216" s="16" t="s">
        <v>88</v>
      </c>
      <c r="BM216" s="226" t="s">
        <v>298</v>
      </c>
    </row>
    <row r="217" s="2" customFormat="1">
      <c r="A217" s="37"/>
      <c r="B217" s="38"/>
      <c r="C217" s="39"/>
      <c r="D217" s="228" t="s">
        <v>160</v>
      </c>
      <c r="E217" s="39"/>
      <c r="F217" s="239" t="s">
        <v>299</v>
      </c>
      <c r="G217" s="39"/>
      <c r="H217" s="39"/>
      <c r="I217" s="230"/>
      <c r="J217" s="39"/>
      <c r="K217" s="39"/>
      <c r="L217" s="43"/>
      <c r="M217" s="231"/>
      <c r="N217" s="232"/>
      <c r="O217" s="90"/>
      <c r="P217" s="90"/>
      <c r="Q217" s="90"/>
      <c r="R217" s="90"/>
      <c r="S217" s="90"/>
      <c r="T217" s="91"/>
      <c r="U217" s="37"/>
      <c r="V217" s="37"/>
      <c r="W217" s="37"/>
      <c r="X217" s="37"/>
      <c r="Y217" s="37"/>
      <c r="Z217" s="37"/>
      <c r="AA217" s="37"/>
      <c r="AB217" s="37"/>
      <c r="AC217" s="37"/>
      <c r="AD217" s="37"/>
      <c r="AE217" s="37"/>
      <c r="AT217" s="16" t="s">
        <v>160</v>
      </c>
      <c r="AU217" s="16" t="s">
        <v>82</v>
      </c>
    </row>
    <row r="218" s="13" customFormat="1">
      <c r="A218" s="13"/>
      <c r="B218" s="240"/>
      <c r="C218" s="241"/>
      <c r="D218" s="228" t="s">
        <v>162</v>
      </c>
      <c r="E218" s="242" t="s">
        <v>1</v>
      </c>
      <c r="F218" s="243" t="s">
        <v>300</v>
      </c>
      <c r="G218" s="241"/>
      <c r="H218" s="244">
        <v>49.950000000000003</v>
      </c>
      <c r="I218" s="245"/>
      <c r="J218" s="241"/>
      <c r="K218" s="241"/>
      <c r="L218" s="246"/>
      <c r="M218" s="247"/>
      <c r="N218" s="248"/>
      <c r="O218" s="248"/>
      <c r="P218" s="248"/>
      <c r="Q218" s="248"/>
      <c r="R218" s="248"/>
      <c r="S218" s="248"/>
      <c r="T218" s="249"/>
      <c r="U218" s="13"/>
      <c r="V218" s="13"/>
      <c r="W218" s="13"/>
      <c r="X218" s="13"/>
      <c r="Y218" s="13"/>
      <c r="Z218" s="13"/>
      <c r="AA218" s="13"/>
      <c r="AB218" s="13"/>
      <c r="AC218" s="13"/>
      <c r="AD218" s="13"/>
      <c r="AE218" s="13"/>
      <c r="AT218" s="250" t="s">
        <v>162</v>
      </c>
      <c r="AU218" s="250" t="s">
        <v>82</v>
      </c>
      <c r="AV218" s="13" t="s">
        <v>82</v>
      </c>
      <c r="AW218" s="13" t="s">
        <v>30</v>
      </c>
      <c r="AX218" s="13" t="s">
        <v>78</v>
      </c>
      <c r="AY218" s="250" t="s">
        <v>128</v>
      </c>
    </row>
    <row r="219" s="2" customFormat="1" ht="33" customHeight="1">
      <c r="A219" s="37"/>
      <c r="B219" s="38"/>
      <c r="C219" s="215" t="s">
        <v>301</v>
      </c>
      <c r="D219" s="215" t="s">
        <v>129</v>
      </c>
      <c r="E219" s="216" t="s">
        <v>302</v>
      </c>
      <c r="F219" s="217" t="s">
        <v>303</v>
      </c>
      <c r="G219" s="218" t="s">
        <v>157</v>
      </c>
      <c r="H219" s="219">
        <v>49.950000000000003</v>
      </c>
      <c r="I219" s="220"/>
      <c r="J219" s="221">
        <f>ROUND(I219*H219,2)</f>
        <v>0</v>
      </c>
      <c r="K219" s="217" t="s">
        <v>158</v>
      </c>
      <c r="L219" s="43"/>
      <c r="M219" s="222" t="s">
        <v>1</v>
      </c>
      <c r="N219" s="223" t="s">
        <v>38</v>
      </c>
      <c r="O219" s="90"/>
      <c r="P219" s="224">
        <f>O219*H219</f>
        <v>0</v>
      </c>
      <c r="Q219" s="224">
        <v>0</v>
      </c>
      <c r="R219" s="224">
        <f>Q219*H219</f>
        <v>0</v>
      </c>
      <c r="S219" s="224">
        <v>0</v>
      </c>
      <c r="T219" s="225">
        <f>S219*H219</f>
        <v>0</v>
      </c>
      <c r="U219" s="37"/>
      <c r="V219" s="37"/>
      <c r="W219" s="37"/>
      <c r="X219" s="37"/>
      <c r="Y219" s="37"/>
      <c r="Z219" s="37"/>
      <c r="AA219" s="37"/>
      <c r="AB219" s="37"/>
      <c r="AC219" s="37"/>
      <c r="AD219" s="37"/>
      <c r="AE219" s="37"/>
      <c r="AR219" s="226" t="s">
        <v>88</v>
      </c>
      <c r="AT219" s="226" t="s">
        <v>129</v>
      </c>
      <c r="AU219" s="226" t="s">
        <v>82</v>
      </c>
      <c r="AY219" s="16" t="s">
        <v>128</v>
      </c>
      <c r="BE219" s="227">
        <f>IF(N219="základní",J219,0)</f>
        <v>0</v>
      </c>
      <c r="BF219" s="227">
        <f>IF(N219="snížená",J219,0)</f>
        <v>0</v>
      </c>
      <c r="BG219" s="227">
        <f>IF(N219="zákl. přenesená",J219,0)</f>
        <v>0</v>
      </c>
      <c r="BH219" s="227">
        <f>IF(N219="sníž. přenesená",J219,0)</f>
        <v>0</v>
      </c>
      <c r="BI219" s="227">
        <f>IF(N219="nulová",J219,0)</f>
        <v>0</v>
      </c>
      <c r="BJ219" s="16" t="s">
        <v>78</v>
      </c>
      <c r="BK219" s="227">
        <f>ROUND(I219*H219,2)</f>
        <v>0</v>
      </c>
      <c r="BL219" s="16" t="s">
        <v>88</v>
      </c>
      <c r="BM219" s="226" t="s">
        <v>304</v>
      </c>
    </row>
    <row r="220" s="2" customFormat="1">
      <c r="A220" s="37"/>
      <c r="B220" s="38"/>
      <c r="C220" s="39"/>
      <c r="D220" s="228" t="s">
        <v>160</v>
      </c>
      <c r="E220" s="39"/>
      <c r="F220" s="239" t="s">
        <v>305</v>
      </c>
      <c r="G220" s="39"/>
      <c r="H220" s="39"/>
      <c r="I220" s="230"/>
      <c r="J220" s="39"/>
      <c r="K220" s="39"/>
      <c r="L220" s="43"/>
      <c r="M220" s="231"/>
      <c r="N220" s="232"/>
      <c r="O220" s="90"/>
      <c r="P220" s="90"/>
      <c r="Q220" s="90"/>
      <c r="R220" s="90"/>
      <c r="S220" s="90"/>
      <c r="T220" s="91"/>
      <c r="U220" s="37"/>
      <c r="V220" s="37"/>
      <c r="W220" s="37"/>
      <c r="X220" s="37"/>
      <c r="Y220" s="37"/>
      <c r="Z220" s="37"/>
      <c r="AA220" s="37"/>
      <c r="AB220" s="37"/>
      <c r="AC220" s="37"/>
      <c r="AD220" s="37"/>
      <c r="AE220" s="37"/>
      <c r="AT220" s="16" t="s">
        <v>160</v>
      </c>
      <c r="AU220" s="16" t="s">
        <v>82</v>
      </c>
    </row>
    <row r="221" s="13" customFormat="1">
      <c r="A221" s="13"/>
      <c r="B221" s="240"/>
      <c r="C221" s="241"/>
      <c r="D221" s="228" t="s">
        <v>162</v>
      </c>
      <c r="E221" s="242" t="s">
        <v>1</v>
      </c>
      <c r="F221" s="243" t="s">
        <v>300</v>
      </c>
      <c r="G221" s="241"/>
      <c r="H221" s="244">
        <v>49.950000000000003</v>
      </c>
      <c r="I221" s="245"/>
      <c r="J221" s="241"/>
      <c r="K221" s="241"/>
      <c r="L221" s="246"/>
      <c r="M221" s="247"/>
      <c r="N221" s="248"/>
      <c r="O221" s="248"/>
      <c r="P221" s="248"/>
      <c r="Q221" s="248"/>
      <c r="R221" s="248"/>
      <c r="S221" s="248"/>
      <c r="T221" s="249"/>
      <c r="U221" s="13"/>
      <c r="V221" s="13"/>
      <c r="W221" s="13"/>
      <c r="X221" s="13"/>
      <c r="Y221" s="13"/>
      <c r="Z221" s="13"/>
      <c r="AA221" s="13"/>
      <c r="AB221" s="13"/>
      <c r="AC221" s="13"/>
      <c r="AD221" s="13"/>
      <c r="AE221" s="13"/>
      <c r="AT221" s="250" t="s">
        <v>162</v>
      </c>
      <c r="AU221" s="250" t="s">
        <v>82</v>
      </c>
      <c r="AV221" s="13" t="s">
        <v>82</v>
      </c>
      <c r="AW221" s="13" t="s">
        <v>30</v>
      </c>
      <c r="AX221" s="13" t="s">
        <v>78</v>
      </c>
      <c r="AY221" s="250" t="s">
        <v>128</v>
      </c>
    </row>
    <row r="222" s="2" customFormat="1">
      <c r="A222" s="37"/>
      <c r="B222" s="38"/>
      <c r="C222" s="215" t="s">
        <v>306</v>
      </c>
      <c r="D222" s="215" t="s">
        <v>129</v>
      </c>
      <c r="E222" s="216" t="s">
        <v>307</v>
      </c>
      <c r="F222" s="217" t="s">
        <v>308</v>
      </c>
      <c r="G222" s="218" t="s">
        <v>157</v>
      </c>
      <c r="H222" s="219">
        <v>157.44999999999999</v>
      </c>
      <c r="I222" s="220"/>
      <c r="J222" s="221">
        <f>ROUND(I222*H222,2)</f>
        <v>0</v>
      </c>
      <c r="K222" s="217" t="s">
        <v>158</v>
      </c>
      <c r="L222" s="43"/>
      <c r="M222" s="222" t="s">
        <v>1</v>
      </c>
      <c r="N222" s="223" t="s">
        <v>38</v>
      </c>
      <c r="O222" s="90"/>
      <c r="P222" s="224">
        <f>O222*H222</f>
        <v>0</v>
      </c>
      <c r="Q222" s="224">
        <v>0</v>
      </c>
      <c r="R222" s="224">
        <f>Q222*H222</f>
        <v>0</v>
      </c>
      <c r="S222" s="224">
        <v>0</v>
      </c>
      <c r="T222" s="225">
        <f>S222*H222</f>
        <v>0</v>
      </c>
      <c r="U222" s="37"/>
      <c r="V222" s="37"/>
      <c r="W222" s="37"/>
      <c r="X222" s="37"/>
      <c r="Y222" s="37"/>
      <c r="Z222" s="37"/>
      <c r="AA222" s="37"/>
      <c r="AB222" s="37"/>
      <c r="AC222" s="37"/>
      <c r="AD222" s="37"/>
      <c r="AE222" s="37"/>
      <c r="AR222" s="226" t="s">
        <v>88</v>
      </c>
      <c r="AT222" s="226" t="s">
        <v>129</v>
      </c>
      <c r="AU222" s="226" t="s">
        <v>82</v>
      </c>
      <c r="AY222" s="16" t="s">
        <v>128</v>
      </c>
      <c r="BE222" s="227">
        <f>IF(N222="základní",J222,0)</f>
        <v>0</v>
      </c>
      <c r="BF222" s="227">
        <f>IF(N222="snížená",J222,0)</f>
        <v>0</v>
      </c>
      <c r="BG222" s="227">
        <f>IF(N222="zákl. přenesená",J222,0)</f>
        <v>0</v>
      </c>
      <c r="BH222" s="227">
        <f>IF(N222="sníž. přenesená",J222,0)</f>
        <v>0</v>
      </c>
      <c r="BI222" s="227">
        <f>IF(N222="nulová",J222,0)</f>
        <v>0</v>
      </c>
      <c r="BJ222" s="16" t="s">
        <v>78</v>
      </c>
      <c r="BK222" s="227">
        <f>ROUND(I222*H222,2)</f>
        <v>0</v>
      </c>
      <c r="BL222" s="16" t="s">
        <v>88</v>
      </c>
      <c r="BM222" s="226" t="s">
        <v>309</v>
      </c>
    </row>
    <row r="223" s="2" customFormat="1">
      <c r="A223" s="37"/>
      <c r="B223" s="38"/>
      <c r="C223" s="39"/>
      <c r="D223" s="228" t="s">
        <v>160</v>
      </c>
      <c r="E223" s="39"/>
      <c r="F223" s="239" t="s">
        <v>310</v>
      </c>
      <c r="G223" s="39"/>
      <c r="H223" s="39"/>
      <c r="I223" s="230"/>
      <c r="J223" s="39"/>
      <c r="K223" s="39"/>
      <c r="L223" s="43"/>
      <c r="M223" s="231"/>
      <c r="N223" s="232"/>
      <c r="O223" s="90"/>
      <c r="P223" s="90"/>
      <c r="Q223" s="90"/>
      <c r="R223" s="90"/>
      <c r="S223" s="90"/>
      <c r="T223" s="91"/>
      <c r="U223" s="37"/>
      <c r="V223" s="37"/>
      <c r="W223" s="37"/>
      <c r="X223" s="37"/>
      <c r="Y223" s="37"/>
      <c r="Z223" s="37"/>
      <c r="AA223" s="37"/>
      <c r="AB223" s="37"/>
      <c r="AC223" s="37"/>
      <c r="AD223" s="37"/>
      <c r="AE223" s="37"/>
      <c r="AT223" s="16" t="s">
        <v>160</v>
      </c>
      <c r="AU223" s="16" t="s">
        <v>82</v>
      </c>
    </row>
    <row r="224" s="13" customFormat="1">
      <c r="A224" s="13"/>
      <c r="B224" s="240"/>
      <c r="C224" s="241"/>
      <c r="D224" s="228" t="s">
        <v>162</v>
      </c>
      <c r="E224" s="242" t="s">
        <v>1</v>
      </c>
      <c r="F224" s="243" t="s">
        <v>311</v>
      </c>
      <c r="G224" s="241"/>
      <c r="H224" s="244">
        <v>157.44999999999999</v>
      </c>
      <c r="I224" s="245"/>
      <c r="J224" s="241"/>
      <c r="K224" s="241"/>
      <c r="L224" s="246"/>
      <c r="M224" s="247"/>
      <c r="N224" s="248"/>
      <c r="O224" s="248"/>
      <c r="P224" s="248"/>
      <c r="Q224" s="248"/>
      <c r="R224" s="248"/>
      <c r="S224" s="248"/>
      <c r="T224" s="249"/>
      <c r="U224" s="13"/>
      <c r="V224" s="13"/>
      <c r="W224" s="13"/>
      <c r="X224" s="13"/>
      <c r="Y224" s="13"/>
      <c r="Z224" s="13"/>
      <c r="AA224" s="13"/>
      <c r="AB224" s="13"/>
      <c r="AC224" s="13"/>
      <c r="AD224" s="13"/>
      <c r="AE224" s="13"/>
      <c r="AT224" s="250" t="s">
        <v>162</v>
      </c>
      <c r="AU224" s="250" t="s">
        <v>82</v>
      </c>
      <c r="AV224" s="13" t="s">
        <v>82</v>
      </c>
      <c r="AW224" s="13" t="s">
        <v>30</v>
      </c>
      <c r="AX224" s="13" t="s">
        <v>78</v>
      </c>
      <c r="AY224" s="250" t="s">
        <v>128</v>
      </c>
    </row>
    <row r="225" s="2" customFormat="1">
      <c r="A225" s="37"/>
      <c r="B225" s="38"/>
      <c r="C225" s="215" t="s">
        <v>312</v>
      </c>
      <c r="D225" s="215" t="s">
        <v>129</v>
      </c>
      <c r="E225" s="216" t="s">
        <v>313</v>
      </c>
      <c r="F225" s="217" t="s">
        <v>314</v>
      </c>
      <c r="G225" s="218" t="s">
        <v>157</v>
      </c>
      <c r="H225" s="219">
        <v>224.44999999999999</v>
      </c>
      <c r="I225" s="220"/>
      <c r="J225" s="221">
        <f>ROUND(I225*H225,2)</f>
        <v>0</v>
      </c>
      <c r="K225" s="217" t="s">
        <v>158</v>
      </c>
      <c r="L225" s="43"/>
      <c r="M225" s="222" t="s">
        <v>1</v>
      </c>
      <c r="N225" s="223" t="s">
        <v>38</v>
      </c>
      <c r="O225" s="90"/>
      <c r="P225" s="224">
        <f>O225*H225</f>
        <v>0</v>
      </c>
      <c r="Q225" s="224">
        <v>0</v>
      </c>
      <c r="R225" s="224">
        <f>Q225*H225</f>
        <v>0</v>
      </c>
      <c r="S225" s="224">
        <v>0</v>
      </c>
      <c r="T225" s="225">
        <f>S225*H225</f>
        <v>0</v>
      </c>
      <c r="U225" s="37"/>
      <c r="V225" s="37"/>
      <c r="W225" s="37"/>
      <c r="X225" s="37"/>
      <c r="Y225" s="37"/>
      <c r="Z225" s="37"/>
      <c r="AA225" s="37"/>
      <c r="AB225" s="37"/>
      <c r="AC225" s="37"/>
      <c r="AD225" s="37"/>
      <c r="AE225" s="37"/>
      <c r="AR225" s="226" t="s">
        <v>88</v>
      </c>
      <c r="AT225" s="226" t="s">
        <v>129</v>
      </c>
      <c r="AU225" s="226" t="s">
        <v>82</v>
      </c>
      <c r="AY225" s="16" t="s">
        <v>128</v>
      </c>
      <c r="BE225" s="227">
        <f>IF(N225="základní",J225,0)</f>
        <v>0</v>
      </c>
      <c r="BF225" s="227">
        <f>IF(N225="snížená",J225,0)</f>
        <v>0</v>
      </c>
      <c r="BG225" s="227">
        <f>IF(N225="zákl. přenesená",J225,0)</f>
        <v>0</v>
      </c>
      <c r="BH225" s="227">
        <f>IF(N225="sníž. přenesená",J225,0)</f>
        <v>0</v>
      </c>
      <c r="BI225" s="227">
        <f>IF(N225="nulová",J225,0)</f>
        <v>0</v>
      </c>
      <c r="BJ225" s="16" t="s">
        <v>78</v>
      </c>
      <c r="BK225" s="227">
        <f>ROUND(I225*H225,2)</f>
        <v>0</v>
      </c>
      <c r="BL225" s="16" t="s">
        <v>88</v>
      </c>
      <c r="BM225" s="226" t="s">
        <v>315</v>
      </c>
    </row>
    <row r="226" s="2" customFormat="1">
      <c r="A226" s="37"/>
      <c r="B226" s="38"/>
      <c r="C226" s="39"/>
      <c r="D226" s="228" t="s">
        <v>160</v>
      </c>
      <c r="E226" s="39"/>
      <c r="F226" s="239" t="s">
        <v>316</v>
      </c>
      <c r="G226" s="39"/>
      <c r="H226" s="39"/>
      <c r="I226" s="230"/>
      <c r="J226" s="39"/>
      <c r="K226" s="39"/>
      <c r="L226" s="43"/>
      <c r="M226" s="231"/>
      <c r="N226" s="232"/>
      <c r="O226" s="90"/>
      <c r="P226" s="90"/>
      <c r="Q226" s="90"/>
      <c r="R226" s="90"/>
      <c r="S226" s="90"/>
      <c r="T226" s="91"/>
      <c r="U226" s="37"/>
      <c r="V226" s="37"/>
      <c r="W226" s="37"/>
      <c r="X226" s="37"/>
      <c r="Y226" s="37"/>
      <c r="Z226" s="37"/>
      <c r="AA226" s="37"/>
      <c r="AB226" s="37"/>
      <c r="AC226" s="37"/>
      <c r="AD226" s="37"/>
      <c r="AE226" s="37"/>
      <c r="AT226" s="16" t="s">
        <v>160</v>
      </c>
      <c r="AU226" s="16" t="s">
        <v>82</v>
      </c>
    </row>
    <row r="227" s="13" customFormat="1">
      <c r="A227" s="13"/>
      <c r="B227" s="240"/>
      <c r="C227" s="241"/>
      <c r="D227" s="228" t="s">
        <v>162</v>
      </c>
      <c r="E227" s="242" t="s">
        <v>1</v>
      </c>
      <c r="F227" s="243" t="s">
        <v>317</v>
      </c>
      <c r="G227" s="241"/>
      <c r="H227" s="244">
        <v>224.44999999999999</v>
      </c>
      <c r="I227" s="245"/>
      <c r="J227" s="241"/>
      <c r="K227" s="241"/>
      <c r="L227" s="246"/>
      <c r="M227" s="247"/>
      <c r="N227" s="248"/>
      <c r="O227" s="248"/>
      <c r="P227" s="248"/>
      <c r="Q227" s="248"/>
      <c r="R227" s="248"/>
      <c r="S227" s="248"/>
      <c r="T227" s="249"/>
      <c r="U227" s="13"/>
      <c r="V227" s="13"/>
      <c r="W227" s="13"/>
      <c r="X227" s="13"/>
      <c r="Y227" s="13"/>
      <c r="Z227" s="13"/>
      <c r="AA227" s="13"/>
      <c r="AB227" s="13"/>
      <c r="AC227" s="13"/>
      <c r="AD227" s="13"/>
      <c r="AE227" s="13"/>
      <c r="AT227" s="250" t="s">
        <v>162</v>
      </c>
      <c r="AU227" s="250" t="s">
        <v>82</v>
      </c>
      <c r="AV227" s="13" t="s">
        <v>82</v>
      </c>
      <c r="AW227" s="13" t="s">
        <v>30</v>
      </c>
      <c r="AX227" s="13" t="s">
        <v>78</v>
      </c>
      <c r="AY227" s="250" t="s">
        <v>128</v>
      </c>
    </row>
    <row r="228" s="2" customFormat="1">
      <c r="A228" s="37"/>
      <c r="B228" s="38"/>
      <c r="C228" s="215" t="s">
        <v>318</v>
      </c>
      <c r="D228" s="215" t="s">
        <v>129</v>
      </c>
      <c r="E228" s="216" t="s">
        <v>319</v>
      </c>
      <c r="F228" s="217" t="s">
        <v>320</v>
      </c>
      <c r="G228" s="218" t="s">
        <v>157</v>
      </c>
      <c r="H228" s="219">
        <v>66.599999999999994</v>
      </c>
      <c r="I228" s="220"/>
      <c r="J228" s="221">
        <f>ROUND(I228*H228,2)</f>
        <v>0</v>
      </c>
      <c r="K228" s="217" t="s">
        <v>158</v>
      </c>
      <c r="L228" s="43"/>
      <c r="M228" s="222" t="s">
        <v>1</v>
      </c>
      <c r="N228" s="223" t="s">
        <v>38</v>
      </c>
      <c r="O228" s="90"/>
      <c r="P228" s="224">
        <f>O228*H228</f>
        <v>0</v>
      </c>
      <c r="Q228" s="224">
        <v>0</v>
      </c>
      <c r="R228" s="224">
        <f>Q228*H228</f>
        <v>0</v>
      </c>
      <c r="S228" s="224">
        <v>0</v>
      </c>
      <c r="T228" s="225">
        <f>S228*H228</f>
        <v>0</v>
      </c>
      <c r="U228" s="37"/>
      <c r="V228" s="37"/>
      <c r="W228" s="37"/>
      <c r="X228" s="37"/>
      <c r="Y228" s="37"/>
      <c r="Z228" s="37"/>
      <c r="AA228" s="37"/>
      <c r="AB228" s="37"/>
      <c r="AC228" s="37"/>
      <c r="AD228" s="37"/>
      <c r="AE228" s="37"/>
      <c r="AR228" s="226" t="s">
        <v>88</v>
      </c>
      <c r="AT228" s="226" t="s">
        <v>129</v>
      </c>
      <c r="AU228" s="226" t="s">
        <v>82</v>
      </c>
      <c r="AY228" s="16" t="s">
        <v>128</v>
      </c>
      <c r="BE228" s="227">
        <f>IF(N228="základní",J228,0)</f>
        <v>0</v>
      </c>
      <c r="BF228" s="227">
        <f>IF(N228="snížená",J228,0)</f>
        <v>0</v>
      </c>
      <c r="BG228" s="227">
        <f>IF(N228="zákl. přenesená",J228,0)</f>
        <v>0</v>
      </c>
      <c r="BH228" s="227">
        <f>IF(N228="sníž. přenesená",J228,0)</f>
        <v>0</v>
      </c>
      <c r="BI228" s="227">
        <f>IF(N228="nulová",J228,0)</f>
        <v>0</v>
      </c>
      <c r="BJ228" s="16" t="s">
        <v>78</v>
      </c>
      <c r="BK228" s="227">
        <f>ROUND(I228*H228,2)</f>
        <v>0</v>
      </c>
      <c r="BL228" s="16" t="s">
        <v>88</v>
      </c>
      <c r="BM228" s="226" t="s">
        <v>321</v>
      </c>
    </row>
    <row r="229" s="2" customFormat="1">
      <c r="A229" s="37"/>
      <c r="B229" s="38"/>
      <c r="C229" s="39"/>
      <c r="D229" s="228" t="s">
        <v>160</v>
      </c>
      <c r="E229" s="39"/>
      <c r="F229" s="239" t="s">
        <v>322</v>
      </c>
      <c r="G229" s="39"/>
      <c r="H229" s="39"/>
      <c r="I229" s="230"/>
      <c r="J229" s="39"/>
      <c r="K229" s="39"/>
      <c r="L229" s="43"/>
      <c r="M229" s="231"/>
      <c r="N229" s="232"/>
      <c r="O229" s="90"/>
      <c r="P229" s="90"/>
      <c r="Q229" s="90"/>
      <c r="R229" s="90"/>
      <c r="S229" s="90"/>
      <c r="T229" s="91"/>
      <c r="U229" s="37"/>
      <c r="V229" s="37"/>
      <c r="W229" s="37"/>
      <c r="X229" s="37"/>
      <c r="Y229" s="37"/>
      <c r="Z229" s="37"/>
      <c r="AA229" s="37"/>
      <c r="AB229" s="37"/>
      <c r="AC229" s="37"/>
      <c r="AD229" s="37"/>
      <c r="AE229" s="37"/>
      <c r="AT229" s="16" t="s">
        <v>160</v>
      </c>
      <c r="AU229" s="16" t="s">
        <v>82</v>
      </c>
    </row>
    <row r="230" s="13" customFormat="1">
      <c r="A230" s="13"/>
      <c r="B230" s="240"/>
      <c r="C230" s="241"/>
      <c r="D230" s="228" t="s">
        <v>162</v>
      </c>
      <c r="E230" s="242" t="s">
        <v>1</v>
      </c>
      <c r="F230" s="243" t="s">
        <v>323</v>
      </c>
      <c r="G230" s="241"/>
      <c r="H230" s="244">
        <v>66.599999999999994</v>
      </c>
      <c r="I230" s="245"/>
      <c r="J230" s="241"/>
      <c r="K230" s="241"/>
      <c r="L230" s="246"/>
      <c r="M230" s="247"/>
      <c r="N230" s="248"/>
      <c r="O230" s="248"/>
      <c r="P230" s="248"/>
      <c r="Q230" s="248"/>
      <c r="R230" s="248"/>
      <c r="S230" s="248"/>
      <c r="T230" s="249"/>
      <c r="U230" s="13"/>
      <c r="V230" s="13"/>
      <c r="W230" s="13"/>
      <c r="X230" s="13"/>
      <c r="Y230" s="13"/>
      <c r="Z230" s="13"/>
      <c r="AA230" s="13"/>
      <c r="AB230" s="13"/>
      <c r="AC230" s="13"/>
      <c r="AD230" s="13"/>
      <c r="AE230" s="13"/>
      <c r="AT230" s="250" t="s">
        <v>162</v>
      </c>
      <c r="AU230" s="250" t="s">
        <v>82</v>
      </c>
      <c r="AV230" s="13" t="s">
        <v>82</v>
      </c>
      <c r="AW230" s="13" t="s">
        <v>30</v>
      </c>
      <c r="AX230" s="13" t="s">
        <v>78</v>
      </c>
      <c r="AY230" s="250" t="s">
        <v>128</v>
      </c>
    </row>
    <row r="231" s="2" customFormat="1">
      <c r="A231" s="37"/>
      <c r="B231" s="38"/>
      <c r="C231" s="215" t="s">
        <v>324</v>
      </c>
      <c r="D231" s="215" t="s">
        <v>129</v>
      </c>
      <c r="E231" s="216" t="s">
        <v>325</v>
      </c>
      <c r="F231" s="217" t="s">
        <v>326</v>
      </c>
      <c r="G231" s="218" t="s">
        <v>157</v>
      </c>
      <c r="H231" s="219">
        <v>100.5</v>
      </c>
      <c r="I231" s="220"/>
      <c r="J231" s="221">
        <f>ROUND(I231*H231,2)</f>
        <v>0</v>
      </c>
      <c r="K231" s="217" t="s">
        <v>158</v>
      </c>
      <c r="L231" s="43"/>
      <c r="M231" s="222" t="s">
        <v>1</v>
      </c>
      <c r="N231" s="223" t="s">
        <v>38</v>
      </c>
      <c r="O231" s="90"/>
      <c r="P231" s="224">
        <f>O231*H231</f>
        <v>0</v>
      </c>
      <c r="Q231" s="224">
        <v>0</v>
      </c>
      <c r="R231" s="224">
        <f>Q231*H231</f>
        <v>0</v>
      </c>
      <c r="S231" s="224">
        <v>0</v>
      </c>
      <c r="T231" s="225">
        <f>S231*H231</f>
        <v>0</v>
      </c>
      <c r="U231" s="37"/>
      <c r="V231" s="37"/>
      <c r="W231" s="37"/>
      <c r="X231" s="37"/>
      <c r="Y231" s="37"/>
      <c r="Z231" s="37"/>
      <c r="AA231" s="37"/>
      <c r="AB231" s="37"/>
      <c r="AC231" s="37"/>
      <c r="AD231" s="37"/>
      <c r="AE231" s="37"/>
      <c r="AR231" s="226" t="s">
        <v>88</v>
      </c>
      <c r="AT231" s="226" t="s">
        <v>129</v>
      </c>
      <c r="AU231" s="226" t="s">
        <v>82</v>
      </c>
      <c r="AY231" s="16" t="s">
        <v>128</v>
      </c>
      <c r="BE231" s="227">
        <f>IF(N231="základní",J231,0)</f>
        <v>0</v>
      </c>
      <c r="BF231" s="227">
        <f>IF(N231="snížená",J231,0)</f>
        <v>0</v>
      </c>
      <c r="BG231" s="227">
        <f>IF(N231="zákl. přenesená",J231,0)</f>
        <v>0</v>
      </c>
      <c r="BH231" s="227">
        <f>IF(N231="sníž. přenesená",J231,0)</f>
        <v>0</v>
      </c>
      <c r="BI231" s="227">
        <f>IF(N231="nulová",J231,0)</f>
        <v>0</v>
      </c>
      <c r="BJ231" s="16" t="s">
        <v>78</v>
      </c>
      <c r="BK231" s="227">
        <f>ROUND(I231*H231,2)</f>
        <v>0</v>
      </c>
      <c r="BL231" s="16" t="s">
        <v>88</v>
      </c>
      <c r="BM231" s="226" t="s">
        <v>327</v>
      </c>
    </row>
    <row r="232" s="2" customFormat="1">
      <c r="A232" s="37"/>
      <c r="B232" s="38"/>
      <c r="C232" s="39"/>
      <c r="D232" s="228" t="s">
        <v>160</v>
      </c>
      <c r="E232" s="39"/>
      <c r="F232" s="239" t="s">
        <v>328</v>
      </c>
      <c r="G232" s="39"/>
      <c r="H232" s="39"/>
      <c r="I232" s="230"/>
      <c r="J232" s="39"/>
      <c r="K232" s="39"/>
      <c r="L232" s="43"/>
      <c r="M232" s="231"/>
      <c r="N232" s="232"/>
      <c r="O232" s="90"/>
      <c r="P232" s="90"/>
      <c r="Q232" s="90"/>
      <c r="R232" s="90"/>
      <c r="S232" s="90"/>
      <c r="T232" s="91"/>
      <c r="U232" s="37"/>
      <c r="V232" s="37"/>
      <c r="W232" s="37"/>
      <c r="X232" s="37"/>
      <c r="Y232" s="37"/>
      <c r="Z232" s="37"/>
      <c r="AA232" s="37"/>
      <c r="AB232" s="37"/>
      <c r="AC232" s="37"/>
      <c r="AD232" s="37"/>
      <c r="AE232" s="37"/>
      <c r="AT232" s="16" t="s">
        <v>160</v>
      </c>
      <c r="AU232" s="16" t="s">
        <v>82</v>
      </c>
    </row>
    <row r="233" s="13" customFormat="1">
      <c r="A233" s="13"/>
      <c r="B233" s="240"/>
      <c r="C233" s="241"/>
      <c r="D233" s="228" t="s">
        <v>162</v>
      </c>
      <c r="E233" s="242" t="s">
        <v>1</v>
      </c>
      <c r="F233" s="243" t="s">
        <v>329</v>
      </c>
      <c r="G233" s="241"/>
      <c r="H233" s="244">
        <v>100.5</v>
      </c>
      <c r="I233" s="245"/>
      <c r="J233" s="241"/>
      <c r="K233" s="241"/>
      <c r="L233" s="246"/>
      <c r="M233" s="247"/>
      <c r="N233" s="248"/>
      <c r="O233" s="248"/>
      <c r="P233" s="248"/>
      <c r="Q233" s="248"/>
      <c r="R233" s="248"/>
      <c r="S233" s="248"/>
      <c r="T233" s="249"/>
      <c r="U233" s="13"/>
      <c r="V233" s="13"/>
      <c r="W233" s="13"/>
      <c r="X233" s="13"/>
      <c r="Y233" s="13"/>
      <c r="Z233" s="13"/>
      <c r="AA233" s="13"/>
      <c r="AB233" s="13"/>
      <c r="AC233" s="13"/>
      <c r="AD233" s="13"/>
      <c r="AE233" s="13"/>
      <c r="AT233" s="250" t="s">
        <v>162</v>
      </c>
      <c r="AU233" s="250" t="s">
        <v>82</v>
      </c>
      <c r="AV233" s="13" t="s">
        <v>82</v>
      </c>
      <c r="AW233" s="13" t="s">
        <v>30</v>
      </c>
      <c r="AX233" s="13" t="s">
        <v>78</v>
      </c>
      <c r="AY233" s="250" t="s">
        <v>128</v>
      </c>
    </row>
    <row r="234" s="2" customFormat="1">
      <c r="A234" s="37"/>
      <c r="B234" s="38"/>
      <c r="C234" s="215" t="s">
        <v>330</v>
      </c>
      <c r="D234" s="215" t="s">
        <v>129</v>
      </c>
      <c r="E234" s="216" t="s">
        <v>331</v>
      </c>
      <c r="F234" s="217" t="s">
        <v>332</v>
      </c>
      <c r="G234" s="218" t="s">
        <v>157</v>
      </c>
      <c r="H234" s="219">
        <v>100.5</v>
      </c>
      <c r="I234" s="220"/>
      <c r="J234" s="221">
        <f>ROUND(I234*H234,2)</f>
        <v>0</v>
      </c>
      <c r="K234" s="217" t="s">
        <v>158</v>
      </c>
      <c r="L234" s="43"/>
      <c r="M234" s="222" t="s">
        <v>1</v>
      </c>
      <c r="N234" s="223" t="s">
        <v>38</v>
      </c>
      <c r="O234" s="90"/>
      <c r="P234" s="224">
        <f>O234*H234</f>
        <v>0</v>
      </c>
      <c r="Q234" s="224">
        <v>0</v>
      </c>
      <c r="R234" s="224">
        <f>Q234*H234</f>
        <v>0</v>
      </c>
      <c r="S234" s="224">
        <v>0</v>
      </c>
      <c r="T234" s="225">
        <f>S234*H234</f>
        <v>0</v>
      </c>
      <c r="U234" s="37"/>
      <c r="V234" s="37"/>
      <c r="W234" s="37"/>
      <c r="X234" s="37"/>
      <c r="Y234" s="37"/>
      <c r="Z234" s="37"/>
      <c r="AA234" s="37"/>
      <c r="AB234" s="37"/>
      <c r="AC234" s="37"/>
      <c r="AD234" s="37"/>
      <c r="AE234" s="37"/>
      <c r="AR234" s="226" t="s">
        <v>88</v>
      </c>
      <c r="AT234" s="226" t="s">
        <v>129</v>
      </c>
      <c r="AU234" s="226" t="s">
        <v>82</v>
      </c>
      <c r="AY234" s="16" t="s">
        <v>128</v>
      </c>
      <c r="BE234" s="227">
        <f>IF(N234="základní",J234,0)</f>
        <v>0</v>
      </c>
      <c r="BF234" s="227">
        <f>IF(N234="snížená",J234,0)</f>
        <v>0</v>
      </c>
      <c r="BG234" s="227">
        <f>IF(N234="zákl. přenesená",J234,0)</f>
        <v>0</v>
      </c>
      <c r="BH234" s="227">
        <f>IF(N234="sníž. přenesená",J234,0)</f>
        <v>0</v>
      </c>
      <c r="BI234" s="227">
        <f>IF(N234="nulová",J234,0)</f>
        <v>0</v>
      </c>
      <c r="BJ234" s="16" t="s">
        <v>78</v>
      </c>
      <c r="BK234" s="227">
        <f>ROUND(I234*H234,2)</f>
        <v>0</v>
      </c>
      <c r="BL234" s="16" t="s">
        <v>88</v>
      </c>
      <c r="BM234" s="226" t="s">
        <v>333</v>
      </c>
    </row>
    <row r="235" s="2" customFormat="1">
      <c r="A235" s="37"/>
      <c r="B235" s="38"/>
      <c r="C235" s="39"/>
      <c r="D235" s="228" t="s">
        <v>160</v>
      </c>
      <c r="E235" s="39"/>
      <c r="F235" s="239" t="s">
        <v>334</v>
      </c>
      <c r="G235" s="39"/>
      <c r="H235" s="39"/>
      <c r="I235" s="230"/>
      <c r="J235" s="39"/>
      <c r="K235" s="39"/>
      <c r="L235" s="43"/>
      <c r="M235" s="231"/>
      <c r="N235" s="232"/>
      <c r="O235" s="90"/>
      <c r="P235" s="90"/>
      <c r="Q235" s="90"/>
      <c r="R235" s="90"/>
      <c r="S235" s="90"/>
      <c r="T235" s="91"/>
      <c r="U235" s="37"/>
      <c r="V235" s="37"/>
      <c r="W235" s="37"/>
      <c r="X235" s="37"/>
      <c r="Y235" s="37"/>
      <c r="Z235" s="37"/>
      <c r="AA235" s="37"/>
      <c r="AB235" s="37"/>
      <c r="AC235" s="37"/>
      <c r="AD235" s="37"/>
      <c r="AE235" s="37"/>
      <c r="AT235" s="16" t="s">
        <v>160</v>
      </c>
      <c r="AU235" s="16" t="s">
        <v>82</v>
      </c>
    </row>
    <row r="236" s="13" customFormat="1">
      <c r="A236" s="13"/>
      <c r="B236" s="240"/>
      <c r="C236" s="241"/>
      <c r="D236" s="228" t="s">
        <v>162</v>
      </c>
      <c r="E236" s="242" t="s">
        <v>1</v>
      </c>
      <c r="F236" s="243" t="s">
        <v>329</v>
      </c>
      <c r="G236" s="241"/>
      <c r="H236" s="244">
        <v>100.5</v>
      </c>
      <c r="I236" s="245"/>
      <c r="J236" s="241"/>
      <c r="K236" s="241"/>
      <c r="L236" s="246"/>
      <c r="M236" s="247"/>
      <c r="N236" s="248"/>
      <c r="O236" s="248"/>
      <c r="P236" s="248"/>
      <c r="Q236" s="248"/>
      <c r="R236" s="248"/>
      <c r="S236" s="248"/>
      <c r="T236" s="249"/>
      <c r="U236" s="13"/>
      <c r="V236" s="13"/>
      <c r="W236" s="13"/>
      <c r="X236" s="13"/>
      <c r="Y236" s="13"/>
      <c r="Z236" s="13"/>
      <c r="AA236" s="13"/>
      <c r="AB236" s="13"/>
      <c r="AC236" s="13"/>
      <c r="AD236" s="13"/>
      <c r="AE236" s="13"/>
      <c r="AT236" s="250" t="s">
        <v>162</v>
      </c>
      <c r="AU236" s="250" t="s">
        <v>82</v>
      </c>
      <c r="AV236" s="13" t="s">
        <v>82</v>
      </c>
      <c r="AW236" s="13" t="s">
        <v>30</v>
      </c>
      <c r="AX236" s="13" t="s">
        <v>78</v>
      </c>
      <c r="AY236" s="250" t="s">
        <v>128</v>
      </c>
    </row>
    <row r="237" s="2" customFormat="1">
      <c r="A237" s="37"/>
      <c r="B237" s="38"/>
      <c r="C237" s="215" t="s">
        <v>335</v>
      </c>
      <c r="D237" s="215" t="s">
        <v>129</v>
      </c>
      <c r="E237" s="216" t="s">
        <v>336</v>
      </c>
      <c r="F237" s="217" t="s">
        <v>337</v>
      </c>
      <c r="G237" s="218" t="s">
        <v>157</v>
      </c>
      <c r="H237" s="219">
        <v>56.609999999999999</v>
      </c>
      <c r="I237" s="220"/>
      <c r="J237" s="221">
        <f>ROUND(I237*H237,2)</f>
        <v>0</v>
      </c>
      <c r="K237" s="217" t="s">
        <v>158</v>
      </c>
      <c r="L237" s="43"/>
      <c r="M237" s="222" t="s">
        <v>1</v>
      </c>
      <c r="N237" s="223" t="s">
        <v>38</v>
      </c>
      <c r="O237" s="90"/>
      <c r="P237" s="224">
        <f>O237*H237</f>
        <v>0</v>
      </c>
      <c r="Q237" s="224">
        <v>0</v>
      </c>
      <c r="R237" s="224">
        <f>Q237*H237</f>
        <v>0</v>
      </c>
      <c r="S237" s="224">
        <v>0</v>
      </c>
      <c r="T237" s="225">
        <f>S237*H237</f>
        <v>0</v>
      </c>
      <c r="U237" s="37"/>
      <c r="V237" s="37"/>
      <c r="W237" s="37"/>
      <c r="X237" s="37"/>
      <c r="Y237" s="37"/>
      <c r="Z237" s="37"/>
      <c r="AA237" s="37"/>
      <c r="AB237" s="37"/>
      <c r="AC237" s="37"/>
      <c r="AD237" s="37"/>
      <c r="AE237" s="37"/>
      <c r="AR237" s="226" t="s">
        <v>88</v>
      </c>
      <c r="AT237" s="226" t="s">
        <v>129</v>
      </c>
      <c r="AU237" s="226" t="s">
        <v>82</v>
      </c>
      <c r="AY237" s="16" t="s">
        <v>128</v>
      </c>
      <c r="BE237" s="227">
        <f>IF(N237="základní",J237,0)</f>
        <v>0</v>
      </c>
      <c r="BF237" s="227">
        <f>IF(N237="snížená",J237,0)</f>
        <v>0</v>
      </c>
      <c r="BG237" s="227">
        <f>IF(N237="zákl. přenesená",J237,0)</f>
        <v>0</v>
      </c>
      <c r="BH237" s="227">
        <f>IF(N237="sníž. přenesená",J237,0)</f>
        <v>0</v>
      </c>
      <c r="BI237" s="227">
        <f>IF(N237="nulová",J237,0)</f>
        <v>0</v>
      </c>
      <c r="BJ237" s="16" t="s">
        <v>78</v>
      </c>
      <c r="BK237" s="227">
        <f>ROUND(I237*H237,2)</f>
        <v>0</v>
      </c>
      <c r="BL237" s="16" t="s">
        <v>88</v>
      </c>
      <c r="BM237" s="226" t="s">
        <v>338</v>
      </c>
    </row>
    <row r="238" s="2" customFormat="1">
      <c r="A238" s="37"/>
      <c r="B238" s="38"/>
      <c r="C238" s="39"/>
      <c r="D238" s="228" t="s">
        <v>160</v>
      </c>
      <c r="E238" s="39"/>
      <c r="F238" s="239" t="s">
        <v>339</v>
      </c>
      <c r="G238" s="39"/>
      <c r="H238" s="39"/>
      <c r="I238" s="230"/>
      <c r="J238" s="39"/>
      <c r="K238" s="39"/>
      <c r="L238" s="43"/>
      <c r="M238" s="231"/>
      <c r="N238" s="232"/>
      <c r="O238" s="90"/>
      <c r="P238" s="90"/>
      <c r="Q238" s="90"/>
      <c r="R238" s="90"/>
      <c r="S238" s="90"/>
      <c r="T238" s="91"/>
      <c r="U238" s="37"/>
      <c r="V238" s="37"/>
      <c r="W238" s="37"/>
      <c r="X238" s="37"/>
      <c r="Y238" s="37"/>
      <c r="Z238" s="37"/>
      <c r="AA238" s="37"/>
      <c r="AB238" s="37"/>
      <c r="AC238" s="37"/>
      <c r="AD238" s="37"/>
      <c r="AE238" s="37"/>
      <c r="AT238" s="16" t="s">
        <v>160</v>
      </c>
      <c r="AU238" s="16" t="s">
        <v>82</v>
      </c>
    </row>
    <row r="239" s="13" customFormat="1">
      <c r="A239" s="13"/>
      <c r="B239" s="240"/>
      <c r="C239" s="241"/>
      <c r="D239" s="228" t="s">
        <v>162</v>
      </c>
      <c r="E239" s="242" t="s">
        <v>1</v>
      </c>
      <c r="F239" s="243" t="s">
        <v>340</v>
      </c>
      <c r="G239" s="241"/>
      <c r="H239" s="244">
        <v>56.609999999999999</v>
      </c>
      <c r="I239" s="245"/>
      <c r="J239" s="241"/>
      <c r="K239" s="241"/>
      <c r="L239" s="246"/>
      <c r="M239" s="247"/>
      <c r="N239" s="248"/>
      <c r="O239" s="248"/>
      <c r="P239" s="248"/>
      <c r="Q239" s="248"/>
      <c r="R239" s="248"/>
      <c r="S239" s="248"/>
      <c r="T239" s="249"/>
      <c r="U239" s="13"/>
      <c r="V239" s="13"/>
      <c r="W239" s="13"/>
      <c r="X239" s="13"/>
      <c r="Y239" s="13"/>
      <c r="Z239" s="13"/>
      <c r="AA239" s="13"/>
      <c r="AB239" s="13"/>
      <c r="AC239" s="13"/>
      <c r="AD239" s="13"/>
      <c r="AE239" s="13"/>
      <c r="AT239" s="250" t="s">
        <v>162</v>
      </c>
      <c r="AU239" s="250" t="s">
        <v>82</v>
      </c>
      <c r="AV239" s="13" t="s">
        <v>82</v>
      </c>
      <c r="AW239" s="13" t="s">
        <v>30</v>
      </c>
      <c r="AX239" s="13" t="s">
        <v>78</v>
      </c>
      <c r="AY239" s="250" t="s">
        <v>128</v>
      </c>
    </row>
    <row r="240" s="12" customFormat="1" ht="22.8" customHeight="1">
      <c r="A240" s="12"/>
      <c r="B240" s="201"/>
      <c r="C240" s="202"/>
      <c r="D240" s="203" t="s">
        <v>72</v>
      </c>
      <c r="E240" s="233" t="s">
        <v>94</v>
      </c>
      <c r="F240" s="233" t="s">
        <v>341</v>
      </c>
      <c r="G240" s="202"/>
      <c r="H240" s="202"/>
      <c r="I240" s="205"/>
      <c r="J240" s="234">
        <f>BK240</f>
        <v>0</v>
      </c>
      <c r="K240" s="202"/>
      <c r="L240" s="207"/>
      <c r="M240" s="208"/>
      <c r="N240" s="209"/>
      <c r="O240" s="209"/>
      <c r="P240" s="210">
        <f>SUM(P241:P252)</f>
        <v>0</v>
      </c>
      <c r="Q240" s="209"/>
      <c r="R240" s="210">
        <f>SUM(R241:R252)</f>
        <v>9.8045291999999993</v>
      </c>
      <c r="S240" s="209"/>
      <c r="T240" s="211">
        <f>SUM(T241:T252)</f>
        <v>10.2912</v>
      </c>
      <c r="U240" s="12"/>
      <c r="V240" s="12"/>
      <c r="W240" s="12"/>
      <c r="X240" s="12"/>
      <c r="Y240" s="12"/>
      <c r="Z240" s="12"/>
      <c r="AA240" s="12"/>
      <c r="AB240" s="12"/>
      <c r="AC240" s="12"/>
      <c r="AD240" s="12"/>
      <c r="AE240" s="12"/>
      <c r="AR240" s="212" t="s">
        <v>78</v>
      </c>
      <c r="AT240" s="213" t="s">
        <v>72</v>
      </c>
      <c r="AU240" s="213" t="s">
        <v>78</v>
      </c>
      <c r="AY240" s="212" t="s">
        <v>128</v>
      </c>
      <c r="BK240" s="214">
        <f>SUM(BK241:BK252)</f>
        <v>0</v>
      </c>
    </row>
    <row r="241" s="2" customFormat="1" ht="21.75" customHeight="1">
      <c r="A241" s="37"/>
      <c r="B241" s="38"/>
      <c r="C241" s="215" t="s">
        <v>342</v>
      </c>
      <c r="D241" s="215" t="s">
        <v>129</v>
      </c>
      <c r="E241" s="216" t="s">
        <v>343</v>
      </c>
      <c r="F241" s="217" t="s">
        <v>344</v>
      </c>
      <c r="G241" s="218" t="s">
        <v>157</v>
      </c>
      <c r="H241" s="219">
        <v>528.41999999999996</v>
      </c>
      <c r="I241" s="220"/>
      <c r="J241" s="221">
        <f>ROUND(I241*H241,2)</f>
        <v>0</v>
      </c>
      <c r="K241" s="217" t="s">
        <v>158</v>
      </c>
      <c r="L241" s="43"/>
      <c r="M241" s="222" t="s">
        <v>1</v>
      </c>
      <c r="N241" s="223" t="s">
        <v>38</v>
      </c>
      <c r="O241" s="90"/>
      <c r="P241" s="224">
        <f>O241*H241</f>
        <v>0</v>
      </c>
      <c r="Q241" s="224">
        <v>0.00046000000000000001</v>
      </c>
      <c r="R241" s="224">
        <f>Q241*H241</f>
        <v>0.24307319999999999</v>
      </c>
      <c r="S241" s="224">
        <v>0</v>
      </c>
      <c r="T241" s="225">
        <f>S241*H241</f>
        <v>0</v>
      </c>
      <c r="U241" s="37"/>
      <c r="V241" s="37"/>
      <c r="W241" s="37"/>
      <c r="X241" s="37"/>
      <c r="Y241" s="37"/>
      <c r="Z241" s="37"/>
      <c r="AA241" s="37"/>
      <c r="AB241" s="37"/>
      <c r="AC241" s="37"/>
      <c r="AD241" s="37"/>
      <c r="AE241" s="37"/>
      <c r="AR241" s="226" t="s">
        <v>88</v>
      </c>
      <c r="AT241" s="226" t="s">
        <v>129</v>
      </c>
      <c r="AU241" s="226" t="s">
        <v>82</v>
      </c>
      <c r="AY241" s="16" t="s">
        <v>128</v>
      </c>
      <c r="BE241" s="227">
        <f>IF(N241="základní",J241,0)</f>
        <v>0</v>
      </c>
      <c r="BF241" s="227">
        <f>IF(N241="snížená",J241,0)</f>
        <v>0</v>
      </c>
      <c r="BG241" s="227">
        <f>IF(N241="zákl. přenesená",J241,0)</f>
        <v>0</v>
      </c>
      <c r="BH241" s="227">
        <f>IF(N241="sníž. přenesená",J241,0)</f>
        <v>0</v>
      </c>
      <c r="BI241" s="227">
        <f>IF(N241="nulová",J241,0)</f>
        <v>0</v>
      </c>
      <c r="BJ241" s="16" t="s">
        <v>78</v>
      </c>
      <c r="BK241" s="227">
        <f>ROUND(I241*H241,2)</f>
        <v>0</v>
      </c>
      <c r="BL241" s="16" t="s">
        <v>88</v>
      </c>
      <c r="BM241" s="226" t="s">
        <v>345</v>
      </c>
    </row>
    <row r="242" s="2" customFormat="1">
      <c r="A242" s="37"/>
      <c r="B242" s="38"/>
      <c r="C242" s="39"/>
      <c r="D242" s="228" t="s">
        <v>160</v>
      </c>
      <c r="E242" s="39"/>
      <c r="F242" s="239" t="s">
        <v>346</v>
      </c>
      <c r="G242" s="39"/>
      <c r="H242" s="39"/>
      <c r="I242" s="230"/>
      <c r="J242" s="39"/>
      <c r="K242" s="39"/>
      <c r="L242" s="43"/>
      <c r="M242" s="231"/>
      <c r="N242" s="232"/>
      <c r="O242" s="90"/>
      <c r="P242" s="90"/>
      <c r="Q242" s="90"/>
      <c r="R242" s="90"/>
      <c r="S242" s="90"/>
      <c r="T242" s="91"/>
      <c r="U242" s="37"/>
      <c r="V242" s="37"/>
      <c r="W242" s="37"/>
      <c r="X242" s="37"/>
      <c r="Y242" s="37"/>
      <c r="Z242" s="37"/>
      <c r="AA242" s="37"/>
      <c r="AB242" s="37"/>
      <c r="AC242" s="37"/>
      <c r="AD242" s="37"/>
      <c r="AE242" s="37"/>
      <c r="AT242" s="16" t="s">
        <v>160</v>
      </c>
      <c r="AU242" s="16" t="s">
        <v>82</v>
      </c>
    </row>
    <row r="243" s="2" customFormat="1">
      <c r="A243" s="37"/>
      <c r="B243" s="38"/>
      <c r="C243" s="39"/>
      <c r="D243" s="228" t="s">
        <v>134</v>
      </c>
      <c r="E243" s="39"/>
      <c r="F243" s="229" t="s">
        <v>347</v>
      </c>
      <c r="G243" s="39"/>
      <c r="H243" s="39"/>
      <c r="I243" s="230"/>
      <c r="J243" s="39"/>
      <c r="K243" s="39"/>
      <c r="L243" s="43"/>
      <c r="M243" s="231"/>
      <c r="N243" s="232"/>
      <c r="O243" s="90"/>
      <c r="P243" s="90"/>
      <c r="Q243" s="90"/>
      <c r="R243" s="90"/>
      <c r="S243" s="90"/>
      <c r="T243" s="91"/>
      <c r="U243" s="37"/>
      <c r="V243" s="37"/>
      <c r="W243" s="37"/>
      <c r="X243" s="37"/>
      <c r="Y243" s="37"/>
      <c r="Z243" s="37"/>
      <c r="AA243" s="37"/>
      <c r="AB243" s="37"/>
      <c r="AC243" s="37"/>
      <c r="AD243" s="37"/>
      <c r="AE243" s="37"/>
      <c r="AT243" s="16" t="s">
        <v>134</v>
      </c>
      <c r="AU243" s="16" t="s">
        <v>82</v>
      </c>
    </row>
    <row r="244" s="13" customFormat="1">
      <c r="A244" s="13"/>
      <c r="B244" s="240"/>
      <c r="C244" s="241"/>
      <c r="D244" s="228" t="s">
        <v>162</v>
      </c>
      <c r="E244" s="242" t="s">
        <v>1</v>
      </c>
      <c r="F244" s="243" t="s">
        <v>348</v>
      </c>
      <c r="G244" s="241"/>
      <c r="H244" s="244">
        <v>528.41999999999996</v>
      </c>
      <c r="I244" s="245"/>
      <c r="J244" s="241"/>
      <c r="K244" s="241"/>
      <c r="L244" s="246"/>
      <c r="M244" s="247"/>
      <c r="N244" s="248"/>
      <c r="O244" s="248"/>
      <c r="P244" s="248"/>
      <c r="Q244" s="248"/>
      <c r="R244" s="248"/>
      <c r="S244" s="248"/>
      <c r="T244" s="249"/>
      <c r="U244" s="13"/>
      <c r="V244" s="13"/>
      <c r="W244" s="13"/>
      <c r="X244" s="13"/>
      <c r="Y244" s="13"/>
      <c r="Z244" s="13"/>
      <c r="AA244" s="13"/>
      <c r="AB244" s="13"/>
      <c r="AC244" s="13"/>
      <c r="AD244" s="13"/>
      <c r="AE244" s="13"/>
      <c r="AT244" s="250" t="s">
        <v>162</v>
      </c>
      <c r="AU244" s="250" t="s">
        <v>82</v>
      </c>
      <c r="AV244" s="13" t="s">
        <v>82</v>
      </c>
      <c r="AW244" s="13" t="s">
        <v>30</v>
      </c>
      <c r="AX244" s="13" t="s">
        <v>78</v>
      </c>
      <c r="AY244" s="250" t="s">
        <v>128</v>
      </c>
    </row>
    <row r="245" s="2" customFormat="1" ht="33" customHeight="1">
      <c r="A245" s="37"/>
      <c r="B245" s="38"/>
      <c r="C245" s="215" t="s">
        <v>349</v>
      </c>
      <c r="D245" s="215" t="s">
        <v>129</v>
      </c>
      <c r="E245" s="216" t="s">
        <v>350</v>
      </c>
      <c r="F245" s="217" t="s">
        <v>351</v>
      </c>
      <c r="G245" s="218" t="s">
        <v>157</v>
      </c>
      <c r="H245" s="219">
        <v>107.2</v>
      </c>
      <c r="I245" s="220"/>
      <c r="J245" s="221">
        <f>ROUND(I245*H245,2)</f>
        <v>0</v>
      </c>
      <c r="K245" s="217" t="s">
        <v>158</v>
      </c>
      <c r="L245" s="43"/>
      <c r="M245" s="222" t="s">
        <v>1</v>
      </c>
      <c r="N245" s="223" t="s">
        <v>38</v>
      </c>
      <c r="O245" s="90"/>
      <c r="P245" s="224">
        <f>O245*H245</f>
        <v>0</v>
      </c>
      <c r="Q245" s="224">
        <v>0.088249999999999995</v>
      </c>
      <c r="R245" s="224">
        <f>Q245*H245</f>
        <v>9.4603999999999999</v>
      </c>
      <c r="S245" s="224">
        <v>0.096000000000000002</v>
      </c>
      <c r="T245" s="225">
        <f>S245*H245</f>
        <v>10.2912</v>
      </c>
      <c r="U245" s="37"/>
      <c r="V245" s="37"/>
      <c r="W245" s="37"/>
      <c r="X245" s="37"/>
      <c r="Y245" s="37"/>
      <c r="Z245" s="37"/>
      <c r="AA245" s="37"/>
      <c r="AB245" s="37"/>
      <c r="AC245" s="37"/>
      <c r="AD245" s="37"/>
      <c r="AE245" s="37"/>
      <c r="AR245" s="226" t="s">
        <v>88</v>
      </c>
      <c r="AT245" s="226" t="s">
        <v>129</v>
      </c>
      <c r="AU245" s="226" t="s">
        <v>82</v>
      </c>
      <c r="AY245" s="16" t="s">
        <v>128</v>
      </c>
      <c r="BE245" s="227">
        <f>IF(N245="základní",J245,0)</f>
        <v>0</v>
      </c>
      <c r="BF245" s="227">
        <f>IF(N245="snížená",J245,0)</f>
        <v>0</v>
      </c>
      <c r="BG245" s="227">
        <f>IF(N245="zákl. přenesená",J245,0)</f>
        <v>0</v>
      </c>
      <c r="BH245" s="227">
        <f>IF(N245="sníž. přenesená",J245,0)</f>
        <v>0</v>
      </c>
      <c r="BI245" s="227">
        <f>IF(N245="nulová",J245,0)</f>
        <v>0</v>
      </c>
      <c r="BJ245" s="16" t="s">
        <v>78</v>
      </c>
      <c r="BK245" s="227">
        <f>ROUND(I245*H245,2)</f>
        <v>0</v>
      </c>
      <c r="BL245" s="16" t="s">
        <v>88</v>
      </c>
      <c r="BM245" s="226" t="s">
        <v>352</v>
      </c>
    </row>
    <row r="246" s="2" customFormat="1">
      <c r="A246" s="37"/>
      <c r="B246" s="38"/>
      <c r="C246" s="39"/>
      <c r="D246" s="228" t="s">
        <v>160</v>
      </c>
      <c r="E246" s="39"/>
      <c r="F246" s="239" t="s">
        <v>353</v>
      </c>
      <c r="G246" s="39"/>
      <c r="H246" s="39"/>
      <c r="I246" s="230"/>
      <c r="J246" s="39"/>
      <c r="K246" s="39"/>
      <c r="L246" s="43"/>
      <c r="M246" s="231"/>
      <c r="N246" s="232"/>
      <c r="O246" s="90"/>
      <c r="P246" s="90"/>
      <c r="Q246" s="90"/>
      <c r="R246" s="90"/>
      <c r="S246" s="90"/>
      <c r="T246" s="91"/>
      <c r="U246" s="37"/>
      <c r="V246" s="37"/>
      <c r="W246" s="37"/>
      <c r="X246" s="37"/>
      <c r="Y246" s="37"/>
      <c r="Z246" s="37"/>
      <c r="AA246" s="37"/>
      <c r="AB246" s="37"/>
      <c r="AC246" s="37"/>
      <c r="AD246" s="37"/>
      <c r="AE246" s="37"/>
      <c r="AT246" s="16" t="s">
        <v>160</v>
      </c>
      <c r="AU246" s="16" t="s">
        <v>82</v>
      </c>
    </row>
    <row r="247" s="2" customFormat="1">
      <c r="A247" s="37"/>
      <c r="B247" s="38"/>
      <c r="C247" s="39"/>
      <c r="D247" s="228" t="s">
        <v>134</v>
      </c>
      <c r="E247" s="39"/>
      <c r="F247" s="229" t="s">
        <v>354</v>
      </c>
      <c r="G247" s="39"/>
      <c r="H247" s="39"/>
      <c r="I247" s="230"/>
      <c r="J247" s="39"/>
      <c r="K247" s="39"/>
      <c r="L247" s="43"/>
      <c r="M247" s="231"/>
      <c r="N247" s="232"/>
      <c r="O247" s="90"/>
      <c r="P247" s="90"/>
      <c r="Q247" s="90"/>
      <c r="R247" s="90"/>
      <c r="S247" s="90"/>
      <c r="T247" s="91"/>
      <c r="U247" s="37"/>
      <c r="V247" s="37"/>
      <c r="W247" s="37"/>
      <c r="X247" s="37"/>
      <c r="Y247" s="37"/>
      <c r="Z247" s="37"/>
      <c r="AA247" s="37"/>
      <c r="AB247" s="37"/>
      <c r="AC247" s="37"/>
      <c r="AD247" s="37"/>
      <c r="AE247" s="37"/>
      <c r="AT247" s="16" t="s">
        <v>134</v>
      </c>
      <c r="AU247" s="16" t="s">
        <v>82</v>
      </c>
    </row>
    <row r="248" s="13" customFormat="1">
      <c r="A248" s="13"/>
      <c r="B248" s="240"/>
      <c r="C248" s="241"/>
      <c r="D248" s="228" t="s">
        <v>162</v>
      </c>
      <c r="E248" s="242" t="s">
        <v>1</v>
      </c>
      <c r="F248" s="243" t="s">
        <v>355</v>
      </c>
      <c r="G248" s="241"/>
      <c r="H248" s="244">
        <v>107.2</v>
      </c>
      <c r="I248" s="245"/>
      <c r="J248" s="241"/>
      <c r="K248" s="241"/>
      <c r="L248" s="246"/>
      <c r="M248" s="247"/>
      <c r="N248" s="248"/>
      <c r="O248" s="248"/>
      <c r="P248" s="248"/>
      <c r="Q248" s="248"/>
      <c r="R248" s="248"/>
      <c r="S248" s="248"/>
      <c r="T248" s="249"/>
      <c r="U248" s="13"/>
      <c r="V248" s="13"/>
      <c r="W248" s="13"/>
      <c r="X248" s="13"/>
      <c r="Y248" s="13"/>
      <c r="Z248" s="13"/>
      <c r="AA248" s="13"/>
      <c r="AB248" s="13"/>
      <c r="AC248" s="13"/>
      <c r="AD248" s="13"/>
      <c r="AE248" s="13"/>
      <c r="AT248" s="250" t="s">
        <v>162</v>
      </c>
      <c r="AU248" s="250" t="s">
        <v>82</v>
      </c>
      <c r="AV248" s="13" t="s">
        <v>82</v>
      </c>
      <c r="AW248" s="13" t="s">
        <v>30</v>
      </c>
      <c r="AX248" s="13" t="s">
        <v>78</v>
      </c>
      <c r="AY248" s="250" t="s">
        <v>128</v>
      </c>
    </row>
    <row r="249" s="2" customFormat="1">
      <c r="A249" s="37"/>
      <c r="B249" s="38"/>
      <c r="C249" s="215" t="s">
        <v>356</v>
      </c>
      <c r="D249" s="215" t="s">
        <v>129</v>
      </c>
      <c r="E249" s="216" t="s">
        <v>357</v>
      </c>
      <c r="F249" s="217" t="s">
        <v>358</v>
      </c>
      <c r="G249" s="218" t="s">
        <v>157</v>
      </c>
      <c r="H249" s="219">
        <v>252.63999999999999</v>
      </c>
      <c r="I249" s="220"/>
      <c r="J249" s="221">
        <f>ROUND(I249*H249,2)</f>
        <v>0</v>
      </c>
      <c r="K249" s="217" t="s">
        <v>158</v>
      </c>
      <c r="L249" s="43"/>
      <c r="M249" s="222" t="s">
        <v>1</v>
      </c>
      <c r="N249" s="223" t="s">
        <v>38</v>
      </c>
      <c r="O249" s="90"/>
      <c r="P249" s="224">
        <f>O249*H249</f>
        <v>0</v>
      </c>
      <c r="Q249" s="224">
        <v>0.00040000000000000002</v>
      </c>
      <c r="R249" s="224">
        <f>Q249*H249</f>
        <v>0.10105599999999999</v>
      </c>
      <c r="S249" s="224">
        <v>0</v>
      </c>
      <c r="T249" s="225">
        <f>S249*H249</f>
        <v>0</v>
      </c>
      <c r="U249" s="37"/>
      <c r="V249" s="37"/>
      <c r="W249" s="37"/>
      <c r="X249" s="37"/>
      <c r="Y249" s="37"/>
      <c r="Z249" s="37"/>
      <c r="AA249" s="37"/>
      <c r="AB249" s="37"/>
      <c r="AC249" s="37"/>
      <c r="AD249" s="37"/>
      <c r="AE249" s="37"/>
      <c r="AR249" s="226" t="s">
        <v>88</v>
      </c>
      <c r="AT249" s="226" t="s">
        <v>129</v>
      </c>
      <c r="AU249" s="226" t="s">
        <v>82</v>
      </c>
      <c r="AY249" s="16" t="s">
        <v>128</v>
      </c>
      <c r="BE249" s="227">
        <f>IF(N249="základní",J249,0)</f>
        <v>0</v>
      </c>
      <c r="BF249" s="227">
        <f>IF(N249="snížená",J249,0)</f>
        <v>0</v>
      </c>
      <c r="BG249" s="227">
        <f>IF(N249="zákl. přenesená",J249,0)</f>
        <v>0</v>
      </c>
      <c r="BH249" s="227">
        <f>IF(N249="sníž. přenesená",J249,0)</f>
        <v>0</v>
      </c>
      <c r="BI249" s="227">
        <f>IF(N249="nulová",J249,0)</f>
        <v>0</v>
      </c>
      <c r="BJ249" s="16" t="s">
        <v>78</v>
      </c>
      <c r="BK249" s="227">
        <f>ROUND(I249*H249,2)</f>
        <v>0</v>
      </c>
      <c r="BL249" s="16" t="s">
        <v>88</v>
      </c>
      <c r="BM249" s="226" t="s">
        <v>359</v>
      </c>
    </row>
    <row r="250" s="2" customFormat="1">
      <c r="A250" s="37"/>
      <c r="B250" s="38"/>
      <c r="C250" s="39"/>
      <c r="D250" s="228" t="s">
        <v>160</v>
      </c>
      <c r="E250" s="39"/>
      <c r="F250" s="239" t="s">
        <v>360</v>
      </c>
      <c r="G250" s="39"/>
      <c r="H250" s="39"/>
      <c r="I250" s="230"/>
      <c r="J250" s="39"/>
      <c r="K250" s="39"/>
      <c r="L250" s="43"/>
      <c r="M250" s="231"/>
      <c r="N250" s="232"/>
      <c r="O250" s="90"/>
      <c r="P250" s="90"/>
      <c r="Q250" s="90"/>
      <c r="R250" s="90"/>
      <c r="S250" s="90"/>
      <c r="T250" s="91"/>
      <c r="U250" s="37"/>
      <c r="V250" s="37"/>
      <c r="W250" s="37"/>
      <c r="X250" s="37"/>
      <c r="Y250" s="37"/>
      <c r="Z250" s="37"/>
      <c r="AA250" s="37"/>
      <c r="AB250" s="37"/>
      <c r="AC250" s="37"/>
      <c r="AD250" s="37"/>
      <c r="AE250" s="37"/>
      <c r="AT250" s="16" t="s">
        <v>160</v>
      </c>
      <c r="AU250" s="16" t="s">
        <v>82</v>
      </c>
    </row>
    <row r="251" s="2" customFormat="1">
      <c r="A251" s="37"/>
      <c r="B251" s="38"/>
      <c r="C251" s="39"/>
      <c r="D251" s="228" t="s">
        <v>134</v>
      </c>
      <c r="E251" s="39"/>
      <c r="F251" s="229" t="s">
        <v>361</v>
      </c>
      <c r="G251" s="39"/>
      <c r="H251" s="39"/>
      <c r="I251" s="230"/>
      <c r="J251" s="39"/>
      <c r="K251" s="39"/>
      <c r="L251" s="43"/>
      <c r="M251" s="231"/>
      <c r="N251" s="232"/>
      <c r="O251" s="90"/>
      <c r="P251" s="90"/>
      <c r="Q251" s="90"/>
      <c r="R251" s="90"/>
      <c r="S251" s="90"/>
      <c r="T251" s="91"/>
      <c r="U251" s="37"/>
      <c r="V251" s="37"/>
      <c r="W251" s="37"/>
      <c r="X251" s="37"/>
      <c r="Y251" s="37"/>
      <c r="Z251" s="37"/>
      <c r="AA251" s="37"/>
      <c r="AB251" s="37"/>
      <c r="AC251" s="37"/>
      <c r="AD251" s="37"/>
      <c r="AE251" s="37"/>
      <c r="AT251" s="16" t="s">
        <v>134</v>
      </c>
      <c r="AU251" s="16" t="s">
        <v>82</v>
      </c>
    </row>
    <row r="252" s="13" customFormat="1">
      <c r="A252" s="13"/>
      <c r="B252" s="240"/>
      <c r="C252" s="241"/>
      <c r="D252" s="228" t="s">
        <v>162</v>
      </c>
      <c r="E252" s="242" t="s">
        <v>1</v>
      </c>
      <c r="F252" s="243" t="s">
        <v>362</v>
      </c>
      <c r="G252" s="241"/>
      <c r="H252" s="244">
        <v>252.63999999999999</v>
      </c>
      <c r="I252" s="245"/>
      <c r="J252" s="241"/>
      <c r="K252" s="241"/>
      <c r="L252" s="246"/>
      <c r="M252" s="247"/>
      <c r="N252" s="248"/>
      <c r="O252" s="248"/>
      <c r="P252" s="248"/>
      <c r="Q252" s="248"/>
      <c r="R252" s="248"/>
      <c r="S252" s="248"/>
      <c r="T252" s="249"/>
      <c r="U252" s="13"/>
      <c r="V252" s="13"/>
      <c r="W252" s="13"/>
      <c r="X252" s="13"/>
      <c r="Y252" s="13"/>
      <c r="Z252" s="13"/>
      <c r="AA252" s="13"/>
      <c r="AB252" s="13"/>
      <c r="AC252" s="13"/>
      <c r="AD252" s="13"/>
      <c r="AE252" s="13"/>
      <c r="AT252" s="250" t="s">
        <v>162</v>
      </c>
      <c r="AU252" s="250" t="s">
        <v>82</v>
      </c>
      <c r="AV252" s="13" t="s">
        <v>82</v>
      </c>
      <c r="AW252" s="13" t="s">
        <v>30</v>
      </c>
      <c r="AX252" s="13" t="s">
        <v>78</v>
      </c>
      <c r="AY252" s="250" t="s">
        <v>128</v>
      </c>
    </row>
    <row r="253" s="12" customFormat="1" ht="22.8" customHeight="1">
      <c r="A253" s="12"/>
      <c r="B253" s="201"/>
      <c r="C253" s="202"/>
      <c r="D253" s="203" t="s">
        <v>72</v>
      </c>
      <c r="E253" s="233" t="s">
        <v>100</v>
      </c>
      <c r="F253" s="233" t="s">
        <v>363</v>
      </c>
      <c r="G253" s="202"/>
      <c r="H253" s="202"/>
      <c r="I253" s="205"/>
      <c r="J253" s="234">
        <f>BK253</f>
        <v>0</v>
      </c>
      <c r="K253" s="202"/>
      <c r="L253" s="207"/>
      <c r="M253" s="208"/>
      <c r="N253" s="209"/>
      <c r="O253" s="209"/>
      <c r="P253" s="210">
        <f>SUM(P254:P255)</f>
        <v>0</v>
      </c>
      <c r="Q253" s="209"/>
      <c r="R253" s="210">
        <f>SUM(R254:R255)</f>
        <v>1.27104</v>
      </c>
      <c r="S253" s="209"/>
      <c r="T253" s="211">
        <f>SUM(T254:T255)</f>
        <v>0</v>
      </c>
      <c r="U253" s="12"/>
      <c r="V253" s="12"/>
      <c r="W253" s="12"/>
      <c r="X253" s="12"/>
      <c r="Y253" s="12"/>
      <c r="Z253" s="12"/>
      <c r="AA253" s="12"/>
      <c r="AB253" s="12"/>
      <c r="AC253" s="12"/>
      <c r="AD253" s="12"/>
      <c r="AE253" s="12"/>
      <c r="AR253" s="212" t="s">
        <v>78</v>
      </c>
      <c r="AT253" s="213" t="s">
        <v>72</v>
      </c>
      <c r="AU253" s="213" t="s">
        <v>78</v>
      </c>
      <c r="AY253" s="212" t="s">
        <v>128</v>
      </c>
      <c r="BK253" s="214">
        <f>SUM(BK254:BK255)</f>
        <v>0</v>
      </c>
    </row>
    <row r="254" s="2" customFormat="1">
      <c r="A254" s="37"/>
      <c r="B254" s="38"/>
      <c r="C254" s="215" t="s">
        <v>364</v>
      </c>
      <c r="D254" s="215" t="s">
        <v>129</v>
      </c>
      <c r="E254" s="216" t="s">
        <v>365</v>
      </c>
      <c r="F254" s="217" t="s">
        <v>366</v>
      </c>
      <c r="G254" s="218" t="s">
        <v>207</v>
      </c>
      <c r="H254" s="219">
        <v>3</v>
      </c>
      <c r="I254" s="220"/>
      <c r="J254" s="221">
        <f>ROUND(I254*H254,2)</f>
        <v>0</v>
      </c>
      <c r="K254" s="217" t="s">
        <v>158</v>
      </c>
      <c r="L254" s="43"/>
      <c r="M254" s="222" t="s">
        <v>1</v>
      </c>
      <c r="N254" s="223" t="s">
        <v>38</v>
      </c>
      <c r="O254" s="90"/>
      <c r="P254" s="224">
        <f>O254*H254</f>
        <v>0</v>
      </c>
      <c r="Q254" s="224">
        <v>0.42368</v>
      </c>
      <c r="R254" s="224">
        <f>Q254*H254</f>
        <v>1.27104</v>
      </c>
      <c r="S254" s="224">
        <v>0</v>
      </c>
      <c r="T254" s="225">
        <f>S254*H254</f>
        <v>0</v>
      </c>
      <c r="U254" s="37"/>
      <c r="V254" s="37"/>
      <c r="W254" s="37"/>
      <c r="X254" s="37"/>
      <c r="Y254" s="37"/>
      <c r="Z254" s="37"/>
      <c r="AA254" s="37"/>
      <c r="AB254" s="37"/>
      <c r="AC254" s="37"/>
      <c r="AD254" s="37"/>
      <c r="AE254" s="37"/>
      <c r="AR254" s="226" t="s">
        <v>88</v>
      </c>
      <c r="AT254" s="226" t="s">
        <v>129</v>
      </c>
      <c r="AU254" s="226" t="s">
        <v>82</v>
      </c>
      <c r="AY254" s="16" t="s">
        <v>128</v>
      </c>
      <c r="BE254" s="227">
        <f>IF(N254="základní",J254,0)</f>
        <v>0</v>
      </c>
      <c r="BF254" s="227">
        <f>IF(N254="snížená",J254,0)</f>
        <v>0</v>
      </c>
      <c r="BG254" s="227">
        <f>IF(N254="zákl. přenesená",J254,0)</f>
        <v>0</v>
      </c>
      <c r="BH254" s="227">
        <f>IF(N254="sníž. přenesená",J254,0)</f>
        <v>0</v>
      </c>
      <c r="BI254" s="227">
        <f>IF(N254="nulová",J254,0)</f>
        <v>0</v>
      </c>
      <c r="BJ254" s="16" t="s">
        <v>78</v>
      </c>
      <c r="BK254" s="227">
        <f>ROUND(I254*H254,2)</f>
        <v>0</v>
      </c>
      <c r="BL254" s="16" t="s">
        <v>88</v>
      </c>
      <c r="BM254" s="226" t="s">
        <v>367</v>
      </c>
    </row>
    <row r="255" s="2" customFormat="1">
      <c r="A255" s="37"/>
      <c r="B255" s="38"/>
      <c r="C255" s="39"/>
      <c r="D255" s="228" t="s">
        <v>160</v>
      </c>
      <c r="E255" s="39"/>
      <c r="F255" s="239" t="s">
        <v>368</v>
      </c>
      <c r="G255" s="39"/>
      <c r="H255" s="39"/>
      <c r="I255" s="230"/>
      <c r="J255" s="39"/>
      <c r="K255" s="39"/>
      <c r="L255" s="43"/>
      <c r="M255" s="231"/>
      <c r="N255" s="232"/>
      <c r="O255" s="90"/>
      <c r="P255" s="90"/>
      <c r="Q255" s="90"/>
      <c r="R255" s="90"/>
      <c r="S255" s="90"/>
      <c r="T255" s="91"/>
      <c r="U255" s="37"/>
      <c r="V255" s="37"/>
      <c r="W255" s="37"/>
      <c r="X255" s="37"/>
      <c r="Y255" s="37"/>
      <c r="Z255" s="37"/>
      <c r="AA255" s="37"/>
      <c r="AB255" s="37"/>
      <c r="AC255" s="37"/>
      <c r="AD255" s="37"/>
      <c r="AE255" s="37"/>
      <c r="AT255" s="16" t="s">
        <v>160</v>
      </c>
      <c r="AU255" s="16" t="s">
        <v>82</v>
      </c>
    </row>
    <row r="256" s="12" customFormat="1" ht="22.8" customHeight="1">
      <c r="A256" s="12"/>
      <c r="B256" s="201"/>
      <c r="C256" s="202"/>
      <c r="D256" s="203" t="s">
        <v>72</v>
      </c>
      <c r="E256" s="233" t="s">
        <v>136</v>
      </c>
      <c r="F256" s="233" t="s">
        <v>137</v>
      </c>
      <c r="G256" s="202"/>
      <c r="H256" s="202"/>
      <c r="I256" s="205"/>
      <c r="J256" s="234">
        <f>BK256</f>
        <v>0</v>
      </c>
      <c r="K256" s="202"/>
      <c r="L256" s="207"/>
      <c r="M256" s="208"/>
      <c r="N256" s="209"/>
      <c r="O256" s="209"/>
      <c r="P256" s="210">
        <f>SUM(P257:P430)</f>
        <v>0</v>
      </c>
      <c r="Q256" s="209"/>
      <c r="R256" s="210">
        <f>SUM(R257:R430)</f>
        <v>41.431142179999995</v>
      </c>
      <c r="S256" s="209"/>
      <c r="T256" s="211">
        <f>SUM(T257:T430)</f>
        <v>210.55860000000001</v>
      </c>
      <c r="U256" s="12"/>
      <c r="V256" s="12"/>
      <c r="W256" s="12"/>
      <c r="X256" s="12"/>
      <c r="Y256" s="12"/>
      <c r="Z256" s="12"/>
      <c r="AA256" s="12"/>
      <c r="AB256" s="12"/>
      <c r="AC256" s="12"/>
      <c r="AD256" s="12"/>
      <c r="AE256" s="12"/>
      <c r="AR256" s="212" t="s">
        <v>78</v>
      </c>
      <c r="AT256" s="213" t="s">
        <v>72</v>
      </c>
      <c r="AU256" s="213" t="s">
        <v>78</v>
      </c>
      <c r="AY256" s="212" t="s">
        <v>128</v>
      </c>
      <c r="BK256" s="214">
        <f>SUM(BK257:BK430)</f>
        <v>0</v>
      </c>
    </row>
    <row r="257" s="2" customFormat="1">
      <c r="A257" s="37"/>
      <c r="B257" s="38"/>
      <c r="C257" s="215" t="s">
        <v>369</v>
      </c>
      <c r="D257" s="215" t="s">
        <v>129</v>
      </c>
      <c r="E257" s="216" t="s">
        <v>370</v>
      </c>
      <c r="F257" s="217" t="s">
        <v>371</v>
      </c>
      <c r="G257" s="218" t="s">
        <v>372</v>
      </c>
      <c r="H257" s="219">
        <v>3350</v>
      </c>
      <c r="I257" s="220"/>
      <c r="J257" s="221">
        <f>ROUND(I257*H257,2)</f>
        <v>0</v>
      </c>
      <c r="K257" s="217" t="s">
        <v>158</v>
      </c>
      <c r="L257" s="43"/>
      <c r="M257" s="222" t="s">
        <v>1</v>
      </c>
      <c r="N257" s="223" t="s">
        <v>38</v>
      </c>
      <c r="O257" s="90"/>
      <c r="P257" s="224">
        <f>O257*H257</f>
        <v>0</v>
      </c>
      <c r="Q257" s="224">
        <v>0</v>
      </c>
      <c r="R257" s="224">
        <f>Q257*H257</f>
        <v>0</v>
      </c>
      <c r="S257" s="224">
        <v>0</v>
      </c>
      <c r="T257" s="225">
        <f>S257*H257</f>
        <v>0</v>
      </c>
      <c r="U257" s="37"/>
      <c r="V257" s="37"/>
      <c r="W257" s="37"/>
      <c r="X257" s="37"/>
      <c r="Y257" s="37"/>
      <c r="Z257" s="37"/>
      <c r="AA257" s="37"/>
      <c r="AB257" s="37"/>
      <c r="AC257" s="37"/>
      <c r="AD257" s="37"/>
      <c r="AE257" s="37"/>
      <c r="AR257" s="226" t="s">
        <v>88</v>
      </c>
      <c r="AT257" s="226" t="s">
        <v>129</v>
      </c>
      <c r="AU257" s="226" t="s">
        <v>82</v>
      </c>
      <c r="AY257" s="16" t="s">
        <v>128</v>
      </c>
      <c r="BE257" s="227">
        <f>IF(N257="základní",J257,0)</f>
        <v>0</v>
      </c>
      <c r="BF257" s="227">
        <f>IF(N257="snížená",J257,0)</f>
        <v>0</v>
      </c>
      <c r="BG257" s="227">
        <f>IF(N257="zákl. přenesená",J257,0)</f>
        <v>0</v>
      </c>
      <c r="BH257" s="227">
        <f>IF(N257="sníž. přenesená",J257,0)</f>
        <v>0</v>
      </c>
      <c r="BI257" s="227">
        <f>IF(N257="nulová",J257,0)</f>
        <v>0</v>
      </c>
      <c r="BJ257" s="16" t="s">
        <v>78</v>
      </c>
      <c r="BK257" s="227">
        <f>ROUND(I257*H257,2)</f>
        <v>0</v>
      </c>
      <c r="BL257" s="16" t="s">
        <v>88</v>
      </c>
      <c r="BM257" s="226" t="s">
        <v>373</v>
      </c>
    </row>
    <row r="258" s="2" customFormat="1">
      <c r="A258" s="37"/>
      <c r="B258" s="38"/>
      <c r="C258" s="39"/>
      <c r="D258" s="228" t="s">
        <v>160</v>
      </c>
      <c r="E258" s="39"/>
      <c r="F258" s="239" t="s">
        <v>374</v>
      </c>
      <c r="G258" s="39"/>
      <c r="H258" s="39"/>
      <c r="I258" s="230"/>
      <c r="J258" s="39"/>
      <c r="K258" s="39"/>
      <c r="L258" s="43"/>
      <c r="M258" s="231"/>
      <c r="N258" s="232"/>
      <c r="O258" s="90"/>
      <c r="P258" s="90"/>
      <c r="Q258" s="90"/>
      <c r="R258" s="90"/>
      <c r="S258" s="90"/>
      <c r="T258" s="91"/>
      <c r="U258" s="37"/>
      <c r="V258" s="37"/>
      <c r="W258" s="37"/>
      <c r="X258" s="37"/>
      <c r="Y258" s="37"/>
      <c r="Z258" s="37"/>
      <c r="AA258" s="37"/>
      <c r="AB258" s="37"/>
      <c r="AC258" s="37"/>
      <c r="AD258" s="37"/>
      <c r="AE258" s="37"/>
      <c r="AT258" s="16" t="s">
        <v>160</v>
      </c>
      <c r="AU258" s="16" t="s">
        <v>82</v>
      </c>
    </row>
    <row r="259" s="13" customFormat="1">
      <c r="A259" s="13"/>
      <c r="B259" s="240"/>
      <c r="C259" s="241"/>
      <c r="D259" s="228" t="s">
        <v>162</v>
      </c>
      <c r="E259" s="242" t="s">
        <v>1</v>
      </c>
      <c r="F259" s="243" t="s">
        <v>375</v>
      </c>
      <c r="G259" s="241"/>
      <c r="H259" s="244">
        <v>3350</v>
      </c>
      <c r="I259" s="245"/>
      <c r="J259" s="241"/>
      <c r="K259" s="241"/>
      <c r="L259" s="246"/>
      <c r="M259" s="247"/>
      <c r="N259" s="248"/>
      <c r="O259" s="248"/>
      <c r="P259" s="248"/>
      <c r="Q259" s="248"/>
      <c r="R259" s="248"/>
      <c r="S259" s="248"/>
      <c r="T259" s="249"/>
      <c r="U259" s="13"/>
      <c r="V259" s="13"/>
      <c r="W259" s="13"/>
      <c r="X259" s="13"/>
      <c r="Y259" s="13"/>
      <c r="Z259" s="13"/>
      <c r="AA259" s="13"/>
      <c r="AB259" s="13"/>
      <c r="AC259" s="13"/>
      <c r="AD259" s="13"/>
      <c r="AE259" s="13"/>
      <c r="AT259" s="250" t="s">
        <v>162</v>
      </c>
      <c r="AU259" s="250" t="s">
        <v>82</v>
      </c>
      <c r="AV259" s="13" t="s">
        <v>82</v>
      </c>
      <c r="AW259" s="13" t="s">
        <v>30</v>
      </c>
      <c r="AX259" s="13" t="s">
        <v>78</v>
      </c>
      <c r="AY259" s="250" t="s">
        <v>128</v>
      </c>
    </row>
    <row r="260" s="2" customFormat="1">
      <c r="A260" s="37"/>
      <c r="B260" s="38"/>
      <c r="C260" s="215" t="s">
        <v>376</v>
      </c>
      <c r="D260" s="215" t="s">
        <v>129</v>
      </c>
      <c r="E260" s="216" t="s">
        <v>377</v>
      </c>
      <c r="F260" s="217" t="s">
        <v>378</v>
      </c>
      <c r="G260" s="218" t="s">
        <v>372</v>
      </c>
      <c r="H260" s="219">
        <v>3350</v>
      </c>
      <c r="I260" s="220"/>
      <c r="J260" s="221">
        <f>ROUND(I260*H260,2)</f>
        <v>0</v>
      </c>
      <c r="K260" s="217" t="s">
        <v>158</v>
      </c>
      <c r="L260" s="43"/>
      <c r="M260" s="222" t="s">
        <v>1</v>
      </c>
      <c r="N260" s="223" t="s">
        <v>38</v>
      </c>
      <c r="O260" s="90"/>
      <c r="P260" s="224">
        <f>O260*H260</f>
        <v>0</v>
      </c>
      <c r="Q260" s="224">
        <v>2.0000000000000002E-05</v>
      </c>
      <c r="R260" s="224">
        <f>Q260*H260</f>
        <v>0.067000000000000004</v>
      </c>
      <c r="S260" s="224">
        <v>0</v>
      </c>
      <c r="T260" s="225">
        <f>S260*H260</f>
        <v>0</v>
      </c>
      <c r="U260" s="37"/>
      <c r="V260" s="37"/>
      <c r="W260" s="37"/>
      <c r="X260" s="37"/>
      <c r="Y260" s="37"/>
      <c r="Z260" s="37"/>
      <c r="AA260" s="37"/>
      <c r="AB260" s="37"/>
      <c r="AC260" s="37"/>
      <c r="AD260" s="37"/>
      <c r="AE260" s="37"/>
      <c r="AR260" s="226" t="s">
        <v>88</v>
      </c>
      <c r="AT260" s="226" t="s">
        <v>129</v>
      </c>
      <c r="AU260" s="226" t="s">
        <v>82</v>
      </c>
      <c r="AY260" s="16" t="s">
        <v>128</v>
      </c>
      <c r="BE260" s="227">
        <f>IF(N260="základní",J260,0)</f>
        <v>0</v>
      </c>
      <c r="BF260" s="227">
        <f>IF(N260="snížená",J260,0)</f>
        <v>0</v>
      </c>
      <c r="BG260" s="227">
        <f>IF(N260="zákl. přenesená",J260,0)</f>
        <v>0</v>
      </c>
      <c r="BH260" s="227">
        <f>IF(N260="sníž. přenesená",J260,0)</f>
        <v>0</v>
      </c>
      <c r="BI260" s="227">
        <f>IF(N260="nulová",J260,0)</f>
        <v>0</v>
      </c>
      <c r="BJ260" s="16" t="s">
        <v>78</v>
      </c>
      <c r="BK260" s="227">
        <f>ROUND(I260*H260,2)</f>
        <v>0</v>
      </c>
      <c r="BL260" s="16" t="s">
        <v>88</v>
      </c>
      <c r="BM260" s="226" t="s">
        <v>379</v>
      </c>
    </row>
    <row r="261" s="2" customFormat="1">
      <c r="A261" s="37"/>
      <c r="B261" s="38"/>
      <c r="C261" s="39"/>
      <c r="D261" s="228" t="s">
        <v>160</v>
      </c>
      <c r="E261" s="39"/>
      <c r="F261" s="239" t="s">
        <v>380</v>
      </c>
      <c r="G261" s="39"/>
      <c r="H261" s="39"/>
      <c r="I261" s="230"/>
      <c r="J261" s="39"/>
      <c r="K261" s="39"/>
      <c r="L261" s="43"/>
      <c r="M261" s="231"/>
      <c r="N261" s="232"/>
      <c r="O261" s="90"/>
      <c r="P261" s="90"/>
      <c r="Q261" s="90"/>
      <c r="R261" s="90"/>
      <c r="S261" s="90"/>
      <c r="T261" s="91"/>
      <c r="U261" s="37"/>
      <c r="V261" s="37"/>
      <c r="W261" s="37"/>
      <c r="X261" s="37"/>
      <c r="Y261" s="37"/>
      <c r="Z261" s="37"/>
      <c r="AA261" s="37"/>
      <c r="AB261" s="37"/>
      <c r="AC261" s="37"/>
      <c r="AD261" s="37"/>
      <c r="AE261" s="37"/>
      <c r="AT261" s="16" t="s">
        <v>160</v>
      </c>
      <c r="AU261" s="16" t="s">
        <v>82</v>
      </c>
    </row>
    <row r="262" s="13" customFormat="1">
      <c r="A262" s="13"/>
      <c r="B262" s="240"/>
      <c r="C262" s="241"/>
      <c r="D262" s="228" t="s">
        <v>162</v>
      </c>
      <c r="E262" s="242" t="s">
        <v>1</v>
      </c>
      <c r="F262" s="243" t="s">
        <v>375</v>
      </c>
      <c r="G262" s="241"/>
      <c r="H262" s="244">
        <v>3350</v>
      </c>
      <c r="I262" s="245"/>
      <c r="J262" s="241"/>
      <c r="K262" s="241"/>
      <c r="L262" s="246"/>
      <c r="M262" s="247"/>
      <c r="N262" s="248"/>
      <c r="O262" s="248"/>
      <c r="P262" s="248"/>
      <c r="Q262" s="248"/>
      <c r="R262" s="248"/>
      <c r="S262" s="248"/>
      <c r="T262" s="249"/>
      <c r="U262" s="13"/>
      <c r="V262" s="13"/>
      <c r="W262" s="13"/>
      <c r="X262" s="13"/>
      <c r="Y262" s="13"/>
      <c r="Z262" s="13"/>
      <c r="AA262" s="13"/>
      <c r="AB262" s="13"/>
      <c r="AC262" s="13"/>
      <c r="AD262" s="13"/>
      <c r="AE262" s="13"/>
      <c r="AT262" s="250" t="s">
        <v>162</v>
      </c>
      <c r="AU262" s="250" t="s">
        <v>82</v>
      </c>
      <c r="AV262" s="13" t="s">
        <v>82</v>
      </c>
      <c r="AW262" s="13" t="s">
        <v>30</v>
      </c>
      <c r="AX262" s="13" t="s">
        <v>78</v>
      </c>
      <c r="AY262" s="250" t="s">
        <v>128</v>
      </c>
    </row>
    <row r="263" s="2" customFormat="1" ht="16.5" customHeight="1">
      <c r="A263" s="37"/>
      <c r="B263" s="38"/>
      <c r="C263" s="251" t="s">
        <v>381</v>
      </c>
      <c r="D263" s="251" t="s">
        <v>200</v>
      </c>
      <c r="E263" s="252" t="s">
        <v>382</v>
      </c>
      <c r="F263" s="253" t="s">
        <v>383</v>
      </c>
      <c r="G263" s="254" t="s">
        <v>220</v>
      </c>
      <c r="H263" s="255">
        <v>0.57599999999999996</v>
      </c>
      <c r="I263" s="256"/>
      <c r="J263" s="257">
        <f>ROUND(I263*H263,2)</f>
        <v>0</v>
      </c>
      <c r="K263" s="253" t="s">
        <v>158</v>
      </c>
      <c r="L263" s="258"/>
      <c r="M263" s="259" t="s">
        <v>1</v>
      </c>
      <c r="N263" s="260" t="s">
        <v>38</v>
      </c>
      <c r="O263" s="90"/>
      <c r="P263" s="224">
        <f>O263*H263</f>
        <v>0</v>
      </c>
      <c r="Q263" s="224">
        <v>1</v>
      </c>
      <c r="R263" s="224">
        <f>Q263*H263</f>
        <v>0.57599999999999996</v>
      </c>
      <c r="S263" s="224">
        <v>0</v>
      </c>
      <c r="T263" s="225">
        <f>S263*H263</f>
        <v>0</v>
      </c>
      <c r="U263" s="37"/>
      <c r="V263" s="37"/>
      <c r="W263" s="37"/>
      <c r="X263" s="37"/>
      <c r="Y263" s="37"/>
      <c r="Z263" s="37"/>
      <c r="AA263" s="37"/>
      <c r="AB263" s="37"/>
      <c r="AC263" s="37"/>
      <c r="AD263" s="37"/>
      <c r="AE263" s="37"/>
      <c r="AR263" s="226" t="s">
        <v>100</v>
      </c>
      <c r="AT263" s="226" t="s">
        <v>200</v>
      </c>
      <c r="AU263" s="226" t="s">
        <v>82</v>
      </c>
      <c r="AY263" s="16" t="s">
        <v>128</v>
      </c>
      <c r="BE263" s="227">
        <f>IF(N263="základní",J263,0)</f>
        <v>0</v>
      </c>
      <c r="BF263" s="227">
        <f>IF(N263="snížená",J263,0)</f>
        <v>0</v>
      </c>
      <c r="BG263" s="227">
        <f>IF(N263="zákl. přenesená",J263,0)</f>
        <v>0</v>
      </c>
      <c r="BH263" s="227">
        <f>IF(N263="sníž. přenesená",J263,0)</f>
        <v>0</v>
      </c>
      <c r="BI263" s="227">
        <f>IF(N263="nulová",J263,0)</f>
        <v>0</v>
      </c>
      <c r="BJ263" s="16" t="s">
        <v>78</v>
      </c>
      <c r="BK263" s="227">
        <f>ROUND(I263*H263,2)</f>
        <v>0</v>
      </c>
      <c r="BL263" s="16" t="s">
        <v>88</v>
      </c>
      <c r="BM263" s="226" t="s">
        <v>384</v>
      </c>
    </row>
    <row r="264" s="2" customFormat="1">
      <c r="A264" s="37"/>
      <c r="B264" s="38"/>
      <c r="C264" s="39"/>
      <c r="D264" s="228" t="s">
        <v>160</v>
      </c>
      <c r="E264" s="39"/>
      <c r="F264" s="239" t="s">
        <v>383</v>
      </c>
      <c r="G264" s="39"/>
      <c r="H264" s="39"/>
      <c r="I264" s="230"/>
      <c r="J264" s="39"/>
      <c r="K264" s="39"/>
      <c r="L264" s="43"/>
      <c r="M264" s="231"/>
      <c r="N264" s="232"/>
      <c r="O264" s="90"/>
      <c r="P264" s="90"/>
      <c r="Q264" s="90"/>
      <c r="R264" s="90"/>
      <c r="S264" s="90"/>
      <c r="T264" s="91"/>
      <c r="U264" s="37"/>
      <c r="V264" s="37"/>
      <c r="W264" s="37"/>
      <c r="X264" s="37"/>
      <c r="Y264" s="37"/>
      <c r="Z264" s="37"/>
      <c r="AA264" s="37"/>
      <c r="AB264" s="37"/>
      <c r="AC264" s="37"/>
      <c r="AD264" s="37"/>
      <c r="AE264" s="37"/>
      <c r="AT264" s="16" t="s">
        <v>160</v>
      </c>
      <c r="AU264" s="16" t="s">
        <v>82</v>
      </c>
    </row>
    <row r="265" s="2" customFormat="1">
      <c r="A265" s="37"/>
      <c r="B265" s="38"/>
      <c r="C265" s="39"/>
      <c r="D265" s="228" t="s">
        <v>134</v>
      </c>
      <c r="E265" s="39"/>
      <c r="F265" s="229" t="s">
        <v>385</v>
      </c>
      <c r="G265" s="39"/>
      <c r="H265" s="39"/>
      <c r="I265" s="230"/>
      <c r="J265" s="39"/>
      <c r="K265" s="39"/>
      <c r="L265" s="43"/>
      <c r="M265" s="231"/>
      <c r="N265" s="232"/>
      <c r="O265" s="90"/>
      <c r="P265" s="90"/>
      <c r="Q265" s="90"/>
      <c r="R265" s="90"/>
      <c r="S265" s="90"/>
      <c r="T265" s="91"/>
      <c r="U265" s="37"/>
      <c r="V265" s="37"/>
      <c r="W265" s="37"/>
      <c r="X265" s="37"/>
      <c r="Y265" s="37"/>
      <c r="Z265" s="37"/>
      <c r="AA265" s="37"/>
      <c r="AB265" s="37"/>
      <c r="AC265" s="37"/>
      <c r="AD265" s="37"/>
      <c r="AE265" s="37"/>
      <c r="AT265" s="16" t="s">
        <v>134</v>
      </c>
      <c r="AU265" s="16" t="s">
        <v>82</v>
      </c>
    </row>
    <row r="266" s="13" customFormat="1">
      <c r="A266" s="13"/>
      <c r="B266" s="240"/>
      <c r="C266" s="241"/>
      <c r="D266" s="228" t="s">
        <v>162</v>
      </c>
      <c r="E266" s="242" t="s">
        <v>1</v>
      </c>
      <c r="F266" s="243" t="s">
        <v>386</v>
      </c>
      <c r="G266" s="241"/>
      <c r="H266" s="244">
        <v>0.57599999999999996</v>
      </c>
      <c r="I266" s="245"/>
      <c r="J266" s="241"/>
      <c r="K266" s="241"/>
      <c r="L266" s="246"/>
      <c r="M266" s="247"/>
      <c r="N266" s="248"/>
      <c r="O266" s="248"/>
      <c r="P266" s="248"/>
      <c r="Q266" s="248"/>
      <c r="R266" s="248"/>
      <c r="S266" s="248"/>
      <c r="T266" s="249"/>
      <c r="U266" s="13"/>
      <c r="V266" s="13"/>
      <c r="W266" s="13"/>
      <c r="X266" s="13"/>
      <c r="Y266" s="13"/>
      <c r="Z266" s="13"/>
      <c r="AA266" s="13"/>
      <c r="AB266" s="13"/>
      <c r="AC266" s="13"/>
      <c r="AD266" s="13"/>
      <c r="AE266" s="13"/>
      <c r="AT266" s="250" t="s">
        <v>162</v>
      </c>
      <c r="AU266" s="250" t="s">
        <v>82</v>
      </c>
      <c r="AV266" s="13" t="s">
        <v>82</v>
      </c>
      <c r="AW266" s="13" t="s">
        <v>30</v>
      </c>
      <c r="AX266" s="13" t="s">
        <v>78</v>
      </c>
      <c r="AY266" s="250" t="s">
        <v>128</v>
      </c>
    </row>
    <row r="267" s="2" customFormat="1" ht="16.5" customHeight="1">
      <c r="A267" s="37"/>
      <c r="B267" s="38"/>
      <c r="C267" s="251" t="s">
        <v>387</v>
      </c>
      <c r="D267" s="251" t="s">
        <v>200</v>
      </c>
      <c r="E267" s="252" t="s">
        <v>388</v>
      </c>
      <c r="F267" s="253" t="s">
        <v>389</v>
      </c>
      <c r="G267" s="254" t="s">
        <v>220</v>
      </c>
      <c r="H267" s="255">
        <v>0.28399999999999997</v>
      </c>
      <c r="I267" s="256"/>
      <c r="J267" s="257">
        <f>ROUND(I267*H267,2)</f>
        <v>0</v>
      </c>
      <c r="K267" s="253" t="s">
        <v>158</v>
      </c>
      <c r="L267" s="258"/>
      <c r="M267" s="259" t="s">
        <v>1</v>
      </c>
      <c r="N267" s="260" t="s">
        <v>38</v>
      </c>
      <c r="O267" s="90"/>
      <c r="P267" s="224">
        <f>O267*H267</f>
        <v>0</v>
      </c>
      <c r="Q267" s="224">
        <v>1</v>
      </c>
      <c r="R267" s="224">
        <f>Q267*H267</f>
        <v>0.28399999999999997</v>
      </c>
      <c r="S267" s="224">
        <v>0</v>
      </c>
      <c r="T267" s="225">
        <f>S267*H267</f>
        <v>0</v>
      </c>
      <c r="U267" s="37"/>
      <c r="V267" s="37"/>
      <c r="W267" s="37"/>
      <c r="X267" s="37"/>
      <c r="Y267" s="37"/>
      <c r="Z267" s="37"/>
      <c r="AA267" s="37"/>
      <c r="AB267" s="37"/>
      <c r="AC267" s="37"/>
      <c r="AD267" s="37"/>
      <c r="AE267" s="37"/>
      <c r="AR267" s="226" t="s">
        <v>100</v>
      </c>
      <c r="AT267" s="226" t="s">
        <v>200</v>
      </c>
      <c r="AU267" s="226" t="s">
        <v>82</v>
      </c>
      <c r="AY267" s="16" t="s">
        <v>128</v>
      </c>
      <c r="BE267" s="227">
        <f>IF(N267="základní",J267,0)</f>
        <v>0</v>
      </c>
      <c r="BF267" s="227">
        <f>IF(N267="snížená",J267,0)</f>
        <v>0</v>
      </c>
      <c r="BG267" s="227">
        <f>IF(N267="zákl. přenesená",J267,0)</f>
        <v>0</v>
      </c>
      <c r="BH267" s="227">
        <f>IF(N267="sníž. přenesená",J267,0)</f>
        <v>0</v>
      </c>
      <c r="BI267" s="227">
        <f>IF(N267="nulová",J267,0)</f>
        <v>0</v>
      </c>
      <c r="BJ267" s="16" t="s">
        <v>78</v>
      </c>
      <c r="BK267" s="227">
        <f>ROUND(I267*H267,2)</f>
        <v>0</v>
      </c>
      <c r="BL267" s="16" t="s">
        <v>88</v>
      </c>
      <c r="BM267" s="226" t="s">
        <v>390</v>
      </c>
    </row>
    <row r="268" s="2" customFormat="1">
      <c r="A268" s="37"/>
      <c r="B268" s="38"/>
      <c r="C268" s="39"/>
      <c r="D268" s="228" t="s">
        <v>160</v>
      </c>
      <c r="E268" s="39"/>
      <c r="F268" s="239" t="s">
        <v>389</v>
      </c>
      <c r="G268" s="39"/>
      <c r="H268" s="39"/>
      <c r="I268" s="230"/>
      <c r="J268" s="39"/>
      <c r="K268" s="39"/>
      <c r="L268" s="43"/>
      <c r="M268" s="231"/>
      <c r="N268" s="232"/>
      <c r="O268" s="90"/>
      <c r="P268" s="90"/>
      <c r="Q268" s="90"/>
      <c r="R268" s="90"/>
      <c r="S268" s="90"/>
      <c r="T268" s="91"/>
      <c r="U268" s="37"/>
      <c r="V268" s="37"/>
      <c r="W268" s="37"/>
      <c r="X268" s="37"/>
      <c r="Y268" s="37"/>
      <c r="Z268" s="37"/>
      <c r="AA268" s="37"/>
      <c r="AB268" s="37"/>
      <c r="AC268" s="37"/>
      <c r="AD268" s="37"/>
      <c r="AE268" s="37"/>
      <c r="AT268" s="16" t="s">
        <v>160</v>
      </c>
      <c r="AU268" s="16" t="s">
        <v>82</v>
      </c>
    </row>
    <row r="269" s="2" customFormat="1">
      <c r="A269" s="37"/>
      <c r="B269" s="38"/>
      <c r="C269" s="39"/>
      <c r="D269" s="228" t="s">
        <v>134</v>
      </c>
      <c r="E269" s="39"/>
      <c r="F269" s="229" t="s">
        <v>391</v>
      </c>
      <c r="G269" s="39"/>
      <c r="H269" s="39"/>
      <c r="I269" s="230"/>
      <c r="J269" s="39"/>
      <c r="K269" s="39"/>
      <c r="L269" s="43"/>
      <c r="M269" s="231"/>
      <c r="N269" s="232"/>
      <c r="O269" s="90"/>
      <c r="P269" s="90"/>
      <c r="Q269" s="90"/>
      <c r="R269" s="90"/>
      <c r="S269" s="90"/>
      <c r="T269" s="91"/>
      <c r="U269" s="37"/>
      <c r="V269" s="37"/>
      <c r="W269" s="37"/>
      <c r="X269" s="37"/>
      <c r="Y269" s="37"/>
      <c r="Z269" s="37"/>
      <c r="AA269" s="37"/>
      <c r="AB269" s="37"/>
      <c r="AC269" s="37"/>
      <c r="AD269" s="37"/>
      <c r="AE269" s="37"/>
      <c r="AT269" s="16" t="s">
        <v>134</v>
      </c>
      <c r="AU269" s="16" t="s">
        <v>82</v>
      </c>
    </row>
    <row r="270" s="13" customFormat="1">
      <c r="A270" s="13"/>
      <c r="B270" s="240"/>
      <c r="C270" s="241"/>
      <c r="D270" s="228" t="s">
        <v>162</v>
      </c>
      <c r="E270" s="242" t="s">
        <v>1</v>
      </c>
      <c r="F270" s="243" t="s">
        <v>392</v>
      </c>
      <c r="G270" s="241"/>
      <c r="H270" s="244">
        <v>0.28399999999999997</v>
      </c>
      <c r="I270" s="245"/>
      <c r="J270" s="241"/>
      <c r="K270" s="241"/>
      <c r="L270" s="246"/>
      <c r="M270" s="247"/>
      <c r="N270" s="248"/>
      <c r="O270" s="248"/>
      <c r="P270" s="248"/>
      <c r="Q270" s="248"/>
      <c r="R270" s="248"/>
      <c r="S270" s="248"/>
      <c r="T270" s="249"/>
      <c r="U270" s="13"/>
      <c r="V270" s="13"/>
      <c r="W270" s="13"/>
      <c r="X270" s="13"/>
      <c r="Y270" s="13"/>
      <c r="Z270" s="13"/>
      <c r="AA270" s="13"/>
      <c r="AB270" s="13"/>
      <c r="AC270" s="13"/>
      <c r="AD270" s="13"/>
      <c r="AE270" s="13"/>
      <c r="AT270" s="250" t="s">
        <v>162</v>
      </c>
      <c r="AU270" s="250" t="s">
        <v>82</v>
      </c>
      <c r="AV270" s="13" t="s">
        <v>82</v>
      </c>
      <c r="AW270" s="13" t="s">
        <v>30</v>
      </c>
      <c r="AX270" s="13" t="s">
        <v>78</v>
      </c>
      <c r="AY270" s="250" t="s">
        <v>128</v>
      </c>
    </row>
    <row r="271" s="2" customFormat="1" ht="16.5" customHeight="1">
      <c r="A271" s="37"/>
      <c r="B271" s="38"/>
      <c r="C271" s="251" t="s">
        <v>393</v>
      </c>
      <c r="D271" s="251" t="s">
        <v>200</v>
      </c>
      <c r="E271" s="252" t="s">
        <v>394</v>
      </c>
      <c r="F271" s="253" t="s">
        <v>395</v>
      </c>
      <c r="G271" s="254" t="s">
        <v>220</v>
      </c>
      <c r="H271" s="255">
        <v>1.026</v>
      </c>
      <c r="I271" s="256"/>
      <c r="J271" s="257">
        <f>ROUND(I271*H271,2)</f>
        <v>0</v>
      </c>
      <c r="K271" s="253" t="s">
        <v>158</v>
      </c>
      <c r="L271" s="258"/>
      <c r="M271" s="259" t="s">
        <v>1</v>
      </c>
      <c r="N271" s="260" t="s">
        <v>38</v>
      </c>
      <c r="O271" s="90"/>
      <c r="P271" s="224">
        <f>O271*H271</f>
        <v>0</v>
      </c>
      <c r="Q271" s="224">
        <v>1</v>
      </c>
      <c r="R271" s="224">
        <f>Q271*H271</f>
        <v>1.026</v>
      </c>
      <c r="S271" s="224">
        <v>0</v>
      </c>
      <c r="T271" s="225">
        <f>S271*H271</f>
        <v>0</v>
      </c>
      <c r="U271" s="37"/>
      <c r="V271" s="37"/>
      <c r="W271" s="37"/>
      <c r="X271" s="37"/>
      <c r="Y271" s="37"/>
      <c r="Z271" s="37"/>
      <c r="AA271" s="37"/>
      <c r="AB271" s="37"/>
      <c r="AC271" s="37"/>
      <c r="AD271" s="37"/>
      <c r="AE271" s="37"/>
      <c r="AR271" s="226" t="s">
        <v>100</v>
      </c>
      <c r="AT271" s="226" t="s">
        <v>200</v>
      </c>
      <c r="AU271" s="226" t="s">
        <v>82</v>
      </c>
      <c r="AY271" s="16" t="s">
        <v>128</v>
      </c>
      <c r="BE271" s="227">
        <f>IF(N271="základní",J271,0)</f>
        <v>0</v>
      </c>
      <c r="BF271" s="227">
        <f>IF(N271="snížená",J271,0)</f>
        <v>0</v>
      </c>
      <c r="BG271" s="227">
        <f>IF(N271="zákl. přenesená",J271,0)</f>
        <v>0</v>
      </c>
      <c r="BH271" s="227">
        <f>IF(N271="sníž. přenesená",J271,0)</f>
        <v>0</v>
      </c>
      <c r="BI271" s="227">
        <f>IF(N271="nulová",J271,0)</f>
        <v>0</v>
      </c>
      <c r="BJ271" s="16" t="s">
        <v>78</v>
      </c>
      <c r="BK271" s="227">
        <f>ROUND(I271*H271,2)</f>
        <v>0</v>
      </c>
      <c r="BL271" s="16" t="s">
        <v>88</v>
      </c>
      <c r="BM271" s="226" t="s">
        <v>396</v>
      </c>
    </row>
    <row r="272" s="2" customFormat="1">
      <c r="A272" s="37"/>
      <c r="B272" s="38"/>
      <c r="C272" s="39"/>
      <c r="D272" s="228" t="s">
        <v>160</v>
      </c>
      <c r="E272" s="39"/>
      <c r="F272" s="239" t="s">
        <v>395</v>
      </c>
      <c r="G272" s="39"/>
      <c r="H272" s="39"/>
      <c r="I272" s="230"/>
      <c r="J272" s="39"/>
      <c r="K272" s="39"/>
      <c r="L272" s="43"/>
      <c r="M272" s="231"/>
      <c r="N272" s="232"/>
      <c r="O272" s="90"/>
      <c r="P272" s="90"/>
      <c r="Q272" s="90"/>
      <c r="R272" s="90"/>
      <c r="S272" s="90"/>
      <c r="T272" s="91"/>
      <c r="U272" s="37"/>
      <c r="V272" s="37"/>
      <c r="W272" s="37"/>
      <c r="X272" s="37"/>
      <c r="Y272" s="37"/>
      <c r="Z272" s="37"/>
      <c r="AA272" s="37"/>
      <c r="AB272" s="37"/>
      <c r="AC272" s="37"/>
      <c r="AD272" s="37"/>
      <c r="AE272" s="37"/>
      <c r="AT272" s="16" t="s">
        <v>160</v>
      </c>
      <c r="AU272" s="16" t="s">
        <v>82</v>
      </c>
    </row>
    <row r="273" s="2" customFormat="1">
      <c r="A273" s="37"/>
      <c r="B273" s="38"/>
      <c r="C273" s="39"/>
      <c r="D273" s="228" t="s">
        <v>134</v>
      </c>
      <c r="E273" s="39"/>
      <c r="F273" s="229" t="s">
        <v>397</v>
      </c>
      <c r="G273" s="39"/>
      <c r="H273" s="39"/>
      <c r="I273" s="230"/>
      <c r="J273" s="39"/>
      <c r="K273" s="39"/>
      <c r="L273" s="43"/>
      <c r="M273" s="231"/>
      <c r="N273" s="232"/>
      <c r="O273" s="90"/>
      <c r="P273" s="90"/>
      <c r="Q273" s="90"/>
      <c r="R273" s="90"/>
      <c r="S273" s="90"/>
      <c r="T273" s="91"/>
      <c r="U273" s="37"/>
      <c r="V273" s="37"/>
      <c r="W273" s="37"/>
      <c r="X273" s="37"/>
      <c r="Y273" s="37"/>
      <c r="Z273" s="37"/>
      <c r="AA273" s="37"/>
      <c r="AB273" s="37"/>
      <c r="AC273" s="37"/>
      <c r="AD273" s="37"/>
      <c r="AE273" s="37"/>
      <c r="AT273" s="16" t="s">
        <v>134</v>
      </c>
      <c r="AU273" s="16" t="s">
        <v>82</v>
      </c>
    </row>
    <row r="274" s="13" customFormat="1">
      <c r="A274" s="13"/>
      <c r="B274" s="240"/>
      <c r="C274" s="241"/>
      <c r="D274" s="228" t="s">
        <v>162</v>
      </c>
      <c r="E274" s="242" t="s">
        <v>1</v>
      </c>
      <c r="F274" s="243" t="s">
        <v>398</v>
      </c>
      <c r="G274" s="241"/>
      <c r="H274" s="244">
        <v>1.026</v>
      </c>
      <c r="I274" s="245"/>
      <c r="J274" s="241"/>
      <c r="K274" s="241"/>
      <c r="L274" s="246"/>
      <c r="M274" s="247"/>
      <c r="N274" s="248"/>
      <c r="O274" s="248"/>
      <c r="P274" s="248"/>
      <c r="Q274" s="248"/>
      <c r="R274" s="248"/>
      <c r="S274" s="248"/>
      <c r="T274" s="249"/>
      <c r="U274" s="13"/>
      <c r="V274" s="13"/>
      <c r="W274" s="13"/>
      <c r="X274" s="13"/>
      <c r="Y274" s="13"/>
      <c r="Z274" s="13"/>
      <c r="AA274" s="13"/>
      <c r="AB274" s="13"/>
      <c r="AC274" s="13"/>
      <c r="AD274" s="13"/>
      <c r="AE274" s="13"/>
      <c r="AT274" s="250" t="s">
        <v>162</v>
      </c>
      <c r="AU274" s="250" t="s">
        <v>82</v>
      </c>
      <c r="AV274" s="13" t="s">
        <v>82</v>
      </c>
      <c r="AW274" s="13" t="s">
        <v>30</v>
      </c>
      <c r="AX274" s="13" t="s">
        <v>78</v>
      </c>
      <c r="AY274" s="250" t="s">
        <v>128</v>
      </c>
    </row>
    <row r="275" s="2" customFormat="1" ht="16.5" customHeight="1">
      <c r="A275" s="37"/>
      <c r="B275" s="38"/>
      <c r="C275" s="251" t="s">
        <v>399</v>
      </c>
      <c r="D275" s="251" t="s">
        <v>200</v>
      </c>
      <c r="E275" s="252" t="s">
        <v>400</v>
      </c>
      <c r="F275" s="253" t="s">
        <v>401</v>
      </c>
      <c r="G275" s="254" t="s">
        <v>220</v>
      </c>
      <c r="H275" s="255">
        <v>0.82499999999999996</v>
      </c>
      <c r="I275" s="256"/>
      <c r="J275" s="257">
        <f>ROUND(I275*H275,2)</f>
        <v>0</v>
      </c>
      <c r="K275" s="253" t="s">
        <v>158</v>
      </c>
      <c r="L275" s="258"/>
      <c r="M275" s="259" t="s">
        <v>1</v>
      </c>
      <c r="N275" s="260" t="s">
        <v>38</v>
      </c>
      <c r="O275" s="90"/>
      <c r="P275" s="224">
        <f>O275*H275</f>
        <v>0</v>
      </c>
      <c r="Q275" s="224">
        <v>1</v>
      </c>
      <c r="R275" s="224">
        <f>Q275*H275</f>
        <v>0.82499999999999996</v>
      </c>
      <c r="S275" s="224">
        <v>0</v>
      </c>
      <c r="T275" s="225">
        <f>S275*H275</f>
        <v>0</v>
      </c>
      <c r="U275" s="37"/>
      <c r="V275" s="37"/>
      <c r="W275" s="37"/>
      <c r="X275" s="37"/>
      <c r="Y275" s="37"/>
      <c r="Z275" s="37"/>
      <c r="AA275" s="37"/>
      <c r="AB275" s="37"/>
      <c r="AC275" s="37"/>
      <c r="AD275" s="37"/>
      <c r="AE275" s="37"/>
      <c r="AR275" s="226" t="s">
        <v>100</v>
      </c>
      <c r="AT275" s="226" t="s">
        <v>200</v>
      </c>
      <c r="AU275" s="226" t="s">
        <v>82</v>
      </c>
      <c r="AY275" s="16" t="s">
        <v>128</v>
      </c>
      <c r="BE275" s="227">
        <f>IF(N275="základní",J275,0)</f>
        <v>0</v>
      </c>
      <c r="BF275" s="227">
        <f>IF(N275="snížená",J275,0)</f>
        <v>0</v>
      </c>
      <c r="BG275" s="227">
        <f>IF(N275="zákl. přenesená",J275,0)</f>
        <v>0</v>
      </c>
      <c r="BH275" s="227">
        <f>IF(N275="sníž. přenesená",J275,0)</f>
        <v>0</v>
      </c>
      <c r="BI275" s="227">
        <f>IF(N275="nulová",J275,0)</f>
        <v>0</v>
      </c>
      <c r="BJ275" s="16" t="s">
        <v>78</v>
      </c>
      <c r="BK275" s="227">
        <f>ROUND(I275*H275,2)</f>
        <v>0</v>
      </c>
      <c r="BL275" s="16" t="s">
        <v>88</v>
      </c>
      <c r="BM275" s="226" t="s">
        <v>402</v>
      </c>
    </row>
    <row r="276" s="2" customFormat="1">
      <c r="A276" s="37"/>
      <c r="B276" s="38"/>
      <c r="C276" s="39"/>
      <c r="D276" s="228" t="s">
        <v>160</v>
      </c>
      <c r="E276" s="39"/>
      <c r="F276" s="239" t="s">
        <v>401</v>
      </c>
      <c r="G276" s="39"/>
      <c r="H276" s="39"/>
      <c r="I276" s="230"/>
      <c r="J276" s="39"/>
      <c r="K276" s="39"/>
      <c r="L276" s="43"/>
      <c r="M276" s="231"/>
      <c r="N276" s="232"/>
      <c r="O276" s="90"/>
      <c r="P276" s="90"/>
      <c r="Q276" s="90"/>
      <c r="R276" s="90"/>
      <c r="S276" s="90"/>
      <c r="T276" s="91"/>
      <c r="U276" s="37"/>
      <c r="V276" s="37"/>
      <c r="W276" s="37"/>
      <c r="X276" s="37"/>
      <c r="Y276" s="37"/>
      <c r="Z276" s="37"/>
      <c r="AA276" s="37"/>
      <c r="AB276" s="37"/>
      <c r="AC276" s="37"/>
      <c r="AD276" s="37"/>
      <c r="AE276" s="37"/>
      <c r="AT276" s="16" t="s">
        <v>160</v>
      </c>
      <c r="AU276" s="16" t="s">
        <v>82</v>
      </c>
    </row>
    <row r="277" s="2" customFormat="1">
      <c r="A277" s="37"/>
      <c r="B277" s="38"/>
      <c r="C277" s="39"/>
      <c r="D277" s="228" t="s">
        <v>134</v>
      </c>
      <c r="E277" s="39"/>
      <c r="F277" s="229" t="s">
        <v>403</v>
      </c>
      <c r="G277" s="39"/>
      <c r="H277" s="39"/>
      <c r="I277" s="230"/>
      <c r="J277" s="39"/>
      <c r="K277" s="39"/>
      <c r="L277" s="43"/>
      <c r="M277" s="231"/>
      <c r="N277" s="232"/>
      <c r="O277" s="90"/>
      <c r="P277" s="90"/>
      <c r="Q277" s="90"/>
      <c r="R277" s="90"/>
      <c r="S277" s="90"/>
      <c r="T277" s="91"/>
      <c r="U277" s="37"/>
      <c r="V277" s="37"/>
      <c r="W277" s="37"/>
      <c r="X277" s="37"/>
      <c r="Y277" s="37"/>
      <c r="Z277" s="37"/>
      <c r="AA277" s="37"/>
      <c r="AB277" s="37"/>
      <c r="AC277" s="37"/>
      <c r="AD277" s="37"/>
      <c r="AE277" s="37"/>
      <c r="AT277" s="16" t="s">
        <v>134</v>
      </c>
      <c r="AU277" s="16" t="s">
        <v>82</v>
      </c>
    </row>
    <row r="278" s="13" customFormat="1">
      <c r="A278" s="13"/>
      <c r="B278" s="240"/>
      <c r="C278" s="241"/>
      <c r="D278" s="228" t="s">
        <v>162</v>
      </c>
      <c r="E278" s="242" t="s">
        <v>1</v>
      </c>
      <c r="F278" s="243" t="s">
        <v>404</v>
      </c>
      <c r="G278" s="241"/>
      <c r="H278" s="244">
        <v>0.82499999999999996</v>
      </c>
      <c r="I278" s="245"/>
      <c r="J278" s="241"/>
      <c r="K278" s="241"/>
      <c r="L278" s="246"/>
      <c r="M278" s="247"/>
      <c r="N278" s="248"/>
      <c r="O278" s="248"/>
      <c r="P278" s="248"/>
      <c r="Q278" s="248"/>
      <c r="R278" s="248"/>
      <c r="S278" s="248"/>
      <c r="T278" s="249"/>
      <c r="U278" s="13"/>
      <c r="V278" s="13"/>
      <c r="W278" s="13"/>
      <c r="X278" s="13"/>
      <c r="Y278" s="13"/>
      <c r="Z278" s="13"/>
      <c r="AA278" s="13"/>
      <c r="AB278" s="13"/>
      <c r="AC278" s="13"/>
      <c r="AD278" s="13"/>
      <c r="AE278" s="13"/>
      <c r="AT278" s="250" t="s">
        <v>162</v>
      </c>
      <c r="AU278" s="250" t="s">
        <v>82</v>
      </c>
      <c r="AV278" s="13" t="s">
        <v>82</v>
      </c>
      <c r="AW278" s="13" t="s">
        <v>30</v>
      </c>
      <c r="AX278" s="13" t="s">
        <v>78</v>
      </c>
      <c r="AY278" s="250" t="s">
        <v>128</v>
      </c>
    </row>
    <row r="279" s="2" customFormat="1" ht="16.5" customHeight="1">
      <c r="A279" s="37"/>
      <c r="B279" s="38"/>
      <c r="C279" s="251" t="s">
        <v>405</v>
      </c>
      <c r="D279" s="251" t="s">
        <v>200</v>
      </c>
      <c r="E279" s="252" t="s">
        <v>406</v>
      </c>
      <c r="F279" s="253" t="s">
        <v>407</v>
      </c>
      <c r="G279" s="254" t="s">
        <v>220</v>
      </c>
      <c r="H279" s="255">
        <v>0.029000000000000001</v>
      </c>
      <c r="I279" s="256"/>
      <c r="J279" s="257">
        <f>ROUND(I279*H279,2)</f>
        <v>0</v>
      </c>
      <c r="K279" s="253" t="s">
        <v>158</v>
      </c>
      <c r="L279" s="258"/>
      <c r="M279" s="259" t="s">
        <v>1</v>
      </c>
      <c r="N279" s="260" t="s">
        <v>38</v>
      </c>
      <c r="O279" s="90"/>
      <c r="P279" s="224">
        <f>O279*H279</f>
        <v>0</v>
      </c>
      <c r="Q279" s="224">
        <v>1</v>
      </c>
      <c r="R279" s="224">
        <f>Q279*H279</f>
        <v>0.029000000000000001</v>
      </c>
      <c r="S279" s="224">
        <v>0</v>
      </c>
      <c r="T279" s="225">
        <f>S279*H279</f>
        <v>0</v>
      </c>
      <c r="U279" s="37"/>
      <c r="V279" s="37"/>
      <c r="W279" s="37"/>
      <c r="X279" s="37"/>
      <c r="Y279" s="37"/>
      <c r="Z279" s="37"/>
      <c r="AA279" s="37"/>
      <c r="AB279" s="37"/>
      <c r="AC279" s="37"/>
      <c r="AD279" s="37"/>
      <c r="AE279" s="37"/>
      <c r="AR279" s="226" t="s">
        <v>100</v>
      </c>
      <c r="AT279" s="226" t="s">
        <v>200</v>
      </c>
      <c r="AU279" s="226" t="s">
        <v>82</v>
      </c>
      <c r="AY279" s="16" t="s">
        <v>128</v>
      </c>
      <c r="BE279" s="227">
        <f>IF(N279="základní",J279,0)</f>
        <v>0</v>
      </c>
      <c r="BF279" s="227">
        <f>IF(N279="snížená",J279,0)</f>
        <v>0</v>
      </c>
      <c r="BG279" s="227">
        <f>IF(N279="zákl. přenesená",J279,0)</f>
        <v>0</v>
      </c>
      <c r="BH279" s="227">
        <f>IF(N279="sníž. přenesená",J279,0)</f>
        <v>0</v>
      </c>
      <c r="BI279" s="227">
        <f>IF(N279="nulová",J279,0)</f>
        <v>0</v>
      </c>
      <c r="BJ279" s="16" t="s">
        <v>78</v>
      </c>
      <c r="BK279" s="227">
        <f>ROUND(I279*H279,2)</f>
        <v>0</v>
      </c>
      <c r="BL279" s="16" t="s">
        <v>88</v>
      </c>
      <c r="BM279" s="226" t="s">
        <v>408</v>
      </c>
    </row>
    <row r="280" s="2" customFormat="1">
      <c r="A280" s="37"/>
      <c r="B280" s="38"/>
      <c r="C280" s="39"/>
      <c r="D280" s="228" t="s">
        <v>160</v>
      </c>
      <c r="E280" s="39"/>
      <c r="F280" s="239" t="s">
        <v>407</v>
      </c>
      <c r="G280" s="39"/>
      <c r="H280" s="39"/>
      <c r="I280" s="230"/>
      <c r="J280" s="39"/>
      <c r="K280" s="39"/>
      <c r="L280" s="43"/>
      <c r="M280" s="231"/>
      <c r="N280" s="232"/>
      <c r="O280" s="90"/>
      <c r="P280" s="90"/>
      <c r="Q280" s="90"/>
      <c r="R280" s="90"/>
      <c r="S280" s="90"/>
      <c r="T280" s="91"/>
      <c r="U280" s="37"/>
      <c r="V280" s="37"/>
      <c r="W280" s="37"/>
      <c r="X280" s="37"/>
      <c r="Y280" s="37"/>
      <c r="Z280" s="37"/>
      <c r="AA280" s="37"/>
      <c r="AB280" s="37"/>
      <c r="AC280" s="37"/>
      <c r="AD280" s="37"/>
      <c r="AE280" s="37"/>
      <c r="AT280" s="16" t="s">
        <v>160</v>
      </c>
      <c r="AU280" s="16" t="s">
        <v>82</v>
      </c>
    </row>
    <row r="281" s="2" customFormat="1">
      <c r="A281" s="37"/>
      <c r="B281" s="38"/>
      <c r="C281" s="39"/>
      <c r="D281" s="228" t="s">
        <v>134</v>
      </c>
      <c r="E281" s="39"/>
      <c r="F281" s="229" t="s">
        <v>409</v>
      </c>
      <c r="G281" s="39"/>
      <c r="H281" s="39"/>
      <c r="I281" s="230"/>
      <c r="J281" s="39"/>
      <c r="K281" s="39"/>
      <c r="L281" s="43"/>
      <c r="M281" s="231"/>
      <c r="N281" s="232"/>
      <c r="O281" s="90"/>
      <c r="P281" s="90"/>
      <c r="Q281" s="90"/>
      <c r="R281" s="90"/>
      <c r="S281" s="90"/>
      <c r="T281" s="91"/>
      <c r="U281" s="37"/>
      <c r="V281" s="37"/>
      <c r="W281" s="37"/>
      <c r="X281" s="37"/>
      <c r="Y281" s="37"/>
      <c r="Z281" s="37"/>
      <c r="AA281" s="37"/>
      <c r="AB281" s="37"/>
      <c r="AC281" s="37"/>
      <c r="AD281" s="37"/>
      <c r="AE281" s="37"/>
      <c r="AT281" s="16" t="s">
        <v>134</v>
      </c>
      <c r="AU281" s="16" t="s">
        <v>82</v>
      </c>
    </row>
    <row r="282" s="13" customFormat="1">
      <c r="A282" s="13"/>
      <c r="B282" s="240"/>
      <c r="C282" s="241"/>
      <c r="D282" s="228" t="s">
        <v>162</v>
      </c>
      <c r="E282" s="242" t="s">
        <v>1</v>
      </c>
      <c r="F282" s="243" t="s">
        <v>410</v>
      </c>
      <c r="G282" s="241"/>
      <c r="H282" s="244">
        <v>0.029000000000000001</v>
      </c>
      <c r="I282" s="245"/>
      <c r="J282" s="241"/>
      <c r="K282" s="241"/>
      <c r="L282" s="246"/>
      <c r="M282" s="247"/>
      <c r="N282" s="248"/>
      <c r="O282" s="248"/>
      <c r="P282" s="248"/>
      <c r="Q282" s="248"/>
      <c r="R282" s="248"/>
      <c r="S282" s="248"/>
      <c r="T282" s="249"/>
      <c r="U282" s="13"/>
      <c r="V282" s="13"/>
      <c r="W282" s="13"/>
      <c r="X282" s="13"/>
      <c r="Y282" s="13"/>
      <c r="Z282" s="13"/>
      <c r="AA282" s="13"/>
      <c r="AB282" s="13"/>
      <c r="AC282" s="13"/>
      <c r="AD282" s="13"/>
      <c r="AE282" s="13"/>
      <c r="AT282" s="250" t="s">
        <v>162</v>
      </c>
      <c r="AU282" s="250" t="s">
        <v>82</v>
      </c>
      <c r="AV282" s="13" t="s">
        <v>82</v>
      </c>
      <c r="AW282" s="13" t="s">
        <v>30</v>
      </c>
      <c r="AX282" s="13" t="s">
        <v>78</v>
      </c>
      <c r="AY282" s="250" t="s">
        <v>128</v>
      </c>
    </row>
    <row r="283" s="2" customFormat="1" ht="21.75" customHeight="1">
      <c r="A283" s="37"/>
      <c r="B283" s="38"/>
      <c r="C283" s="251" t="s">
        <v>411</v>
      </c>
      <c r="D283" s="251" t="s">
        <v>200</v>
      </c>
      <c r="E283" s="252" t="s">
        <v>412</v>
      </c>
      <c r="F283" s="253" t="s">
        <v>413</v>
      </c>
      <c r="G283" s="254" t="s">
        <v>220</v>
      </c>
      <c r="H283" s="255">
        <v>0.13500000000000001</v>
      </c>
      <c r="I283" s="256"/>
      <c r="J283" s="257">
        <f>ROUND(I283*H283,2)</f>
        <v>0</v>
      </c>
      <c r="K283" s="253" t="s">
        <v>158</v>
      </c>
      <c r="L283" s="258"/>
      <c r="M283" s="259" t="s">
        <v>1</v>
      </c>
      <c r="N283" s="260" t="s">
        <v>38</v>
      </c>
      <c r="O283" s="90"/>
      <c r="P283" s="224">
        <f>O283*H283</f>
        <v>0</v>
      </c>
      <c r="Q283" s="224">
        <v>1</v>
      </c>
      <c r="R283" s="224">
        <f>Q283*H283</f>
        <v>0.13500000000000001</v>
      </c>
      <c r="S283" s="224">
        <v>0</v>
      </c>
      <c r="T283" s="225">
        <f>S283*H283</f>
        <v>0</v>
      </c>
      <c r="U283" s="37"/>
      <c r="V283" s="37"/>
      <c r="W283" s="37"/>
      <c r="X283" s="37"/>
      <c r="Y283" s="37"/>
      <c r="Z283" s="37"/>
      <c r="AA283" s="37"/>
      <c r="AB283" s="37"/>
      <c r="AC283" s="37"/>
      <c r="AD283" s="37"/>
      <c r="AE283" s="37"/>
      <c r="AR283" s="226" t="s">
        <v>100</v>
      </c>
      <c r="AT283" s="226" t="s">
        <v>200</v>
      </c>
      <c r="AU283" s="226" t="s">
        <v>82</v>
      </c>
      <c r="AY283" s="16" t="s">
        <v>128</v>
      </c>
      <c r="BE283" s="227">
        <f>IF(N283="základní",J283,0)</f>
        <v>0</v>
      </c>
      <c r="BF283" s="227">
        <f>IF(N283="snížená",J283,0)</f>
        <v>0</v>
      </c>
      <c r="BG283" s="227">
        <f>IF(N283="zákl. přenesená",J283,0)</f>
        <v>0</v>
      </c>
      <c r="BH283" s="227">
        <f>IF(N283="sníž. přenesená",J283,0)</f>
        <v>0</v>
      </c>
      <c r="BI283" s="227">
        <f>IF(N283="nulová",J283,0)</f>
        <v>0</v>
      </c>
      <c r="BJ283" s="16" t="s">
        <v>78</v>
      </c>
      <c r="BK283" s="227">
        <f>ROUND(I283*H283,2)</f>
        <v>0</v>
      </c>
      <c r="BL283" s="16" t="s">
        <v>88</v>
      </c>
      <c r="BM283" s="226" t="s">
        <v>414</v>
      </c>
    </row>
    <row r="284" s="2" customFormat="1">
      <c r="A284" s="37"/>
      <c r="B284" s="38"/>
      <c r="C284" s="39"/>
      <c r="D284" s="228" t="s">
        <v>160</v>
      </c>
      <c r="E284" s="39"/>
      <c r="F284" s="239" t="s">
        <v>413</v>
      </c>
      <c r="G284" s="39"/>
      <c r="H284" s="39"/>
      <c r="I284" s="230"/>
      <c r="J284" s="39"/>
      <c r="K284" s="39"/>
      <c r="L284" s="43"/>
      <c r="M284" s="231"/>
      <c r="N284" s="232"/>
      <c r="O284" s="90"/>
      <c r="P284" s="90"/>
      <c r="Q284" s="90"/>
      <c r="R284" s="90"/>
      <c r="S284" s="90"/>
      <c r="T284" s="91"/>
      <c r="U284" s="37"/>
      <c r="V284" s="37"/>
      <c r="W284" s="37"/>
      <c r="X284" s="37"/>
      <c r="Y284" s="37"/>
      <c r="Z284" s="37"/>
      <c r="AA284" s="37"/>
      <c r="AB284" s="37"/>
      <c r="AC284" s="37"/>
      <c r="AD284" s="37"/>
      <c r="AE284" s="37"/>
      <c r="AT284" s="16" t="s">
        <v>160</v>
      </c>
      <c r="AU284" s="16" t="s">
        <v>82</v>
      </c>
    </row>
    <row r="285" s="2" customFormat="1">
      <c r="A285" s="37"/>
      <c r="B285" s="38"/>
      <c r="C285" s="39"/>
      <c r="D285" s="228" t="s">
        <v>134</v>
      </c>
      <c r="E285" s="39"/>
      <c r="F285" s="229" t="s">
        <v>415</v>
      </c>
      <c r="G285" s="39"/>
      <c r="H285" s="39"/>
      <c r="I285" s="230"/>
      <c r="J285" s="39"/>
      <c r="K285" s="39"/>
      <c r="L285" s="43"/>
      <c r="M285" s="231"/>
      <c r="N285" s="232"/>
      <c r="O285" s="90"/>
      <c r="P285" s="90"/>
      <c r="Q285" s="90"/>
      <c r="R285" s="90"/>
      <c r="S285" s="90"/>
      <c r="T285" s="91"/>
      <c r="U285" s="37"/>
      <c r="V285" s="37"/>
      <c r="W285" s="37"/>
      <c r="X285" s="37"/>
      <c r="Y285" s="37"/>
      <c r="Z285" s="37"/>
      <c r="AA285" s="37"/>
      <c r="AB285" s="37"/>
      <c r="AC285" s="37"/>
      <c r="AD285" s="37"/>
      <c r="AE285" s="37"/>
      <c r="AT285" s="16" t="s">
        <v>134</v>
      </c>
      <c r="AU285" s="16" t="s">
        <v>82</v>
      </c>
    </row>
    <row r="286" s="13" customFormat="1">
      <c r="A286" s="13"/>
      <c r="B286" s="240"/>
      <c r="C286" s="241"/>
      <c r="D286" s="228" t="s">
        <v>162</v>
      </c>
      <c r="E286" s="242" t="s">
        <v>1</v>
      </c>
      <c r="F286" s="243" t="s">
        <v>416</v>
      </c>
      <c r="G286" s="241"/>
      <c r="H286" s="244">
        <v>0.13500000000000001</v>
      </c>
      <c r="I286" s="245"/>
      <c r="J286" s="241"/>
      <c r="K286" s="241"/>
      <c r="L286" s="246"/>
      <c r="M286" s="247"/>
      <c r="N286" s="248"/>
      <c r="O286" s="248"/>
      <c r="P286" s="248"/>
      <c r="Q286" s="248"/>
      <c r="R286" s="248"/>
      <c r="S286" s="248"/>
      <c r="T286" s="249"/>
      <c r="U286" s="13"/>
      <c r="V286" s="13"/>
      <c r="W286" s="13"/>
      <c r="X286" s="13"/>
      <c r="Y286" s="13"/>
      <c r="Z286" s="13"/>
      <c r="AA286" s="13"/>
      <c r="AB286" s="13"/>
      <c r="AC286" s="13"/>
      <c r="AD286" s="13"/>
      <c r="AE286" s="13"/>
      <c r="AT286" s="250" t="s">
        <v>162</v>
      </c>
      <c r="AU286" s="250" t="s">
        <v>82</v>
      </c>
      <c r="AV286" s="13" t="s">
        <v>82</v>
      </c>
      <c r="AW286" s="13" t="s">
        <v>30</v>
      </c>
      <c r="AX286" s="13" t="s">
        <v>78</v>
      </c>
      <c r="AY286" s="250" t="s">
        <v>128</v>
      </c>
    </row>
    <row r="287" s="2" customFormat="1" ht="21.75" customHeight="1">
      <c r="A287" s="37"/>
      <c r="B287" s="38"/>
      <c r="C287" s="251" t="s">
        <v>417</v>
      </c>
      <c r="D287" s="251" t="s">
        <v>200</v>
      </c>
      <c r="E287" s="252" t="s">
        <v>418</v>
      </c>
      <c r="F287" s="253" t="s">
        <v>419</v>
      </c>
      <c r="G287" s="254" t="s">
        <v>207</v>
      </c>
      <c r="H287" s="255">
        <v>136</v>
      </c>
      <c r="I287" s="256"/>
      <c r="J287" s="257">
        <f>ROUND(I287*H287,2)</f>
        <v>0</v>
      </c>
      <c r="K287" s="253" t="s">
        <v>158</v>
      </c>
      <c r="L287" s="258"/>
      <c r="M287" s="259" t="s">
        <v>1</v>
      </c>
      <c r="N287" s="260" t="s">
        <v>38</v>
      </c>
      <c r="O287" s="90"/>
      <c r="P287" s="224">
        <f>O287*H287</f>
        <v>0</v>
      </c>
      <c r="Q287" s="224">
        <v>0.00025000000000000001</v>
      </c>
      <c r="R287" s="224">
        <f>Q287*H287</f>
        <v>0.034000000000000002</v>
      </c>
      <c r="S287" s="224">
        <v>0</v>
      </c>
      <c r="T287" s="225">
        <f>S287*H287</f>
        <v>0</v>
      </c>
      <c r="U287" s="37"/>
      <c r="V287" s="37"/>
      <c r="W287" s="37"/>
      <c r="X287" s="37"/>
      <c r="Y287" s="37"/>
      <c r="Z287" s="37"/>
      <c r="AA287" s="37"/>
      <c r="AB287" s="37"/>
      <c r="AC287" s="37"/>
      <c r="AD287" s="37"/>
      <c r="AE287" s="37"/>
      <c r="AR287" s="226" t="s">
        <v>100</v>
      </c>
      <c r="AT287" s="226" t="s">
        <v>200</v>
      </c>
      <c r="AU287" s="226" t="s">
        <v>82</v>
      </c>
      <c r="AY287" s="16" t="s">
        <v>128</v>
      </c>
      <c r="BE287" s="227">
        <f>IF(N287="základní",J287,0)</f>
        <v>0</v>
      </c>
      <c r="BF287" s="227">
        <f>IF(N287="snížená",J287,0)</f>
        <v>0</v>
      </c>
      <c r="BG287" s="227">
        <f>IF(N287="zákl. přenesená",J287,0)</f>
        <v>0</v>
      </c>
      <c r="BH287" s="227">
        <f>IF(N287="sníž. přenesená",J287,0)</f>
        <v>0</v>
      </c>
      <c r="BI287" s="227">
        <f>IF(N287="nulová",J287,0)</f>
        <v>0</v>
      </c>
      <c r="BJ287" s="16" t="s">
        <v>78</v>
      </c>
      <c r="BK287" s="227">
        <f>ROUND(I287*H287,2)</f>
        <v>0</v>
      </c>
      <c r="BL287" s="16" t="s">
        <v>88</v>
      </c>
      <c r="BM287" s="226" t="s">
        <v>420</v>
      </c>
    </row>
    <row r="288" s="2" customFormat="1">
      <c r="A288" s="37"/>
      <c r="B288" s="38"/>
      <c r="C288" s="39"/>
      <c r="D288" s="228" t="s">
        <v>160</v>
      </c>
      <c r="E288" s="39"/>
      <c r="F288" s="239" t="s">
        <v>419</v>
      </c>
      <c r="G288" s="39"/>
      <c r="H288" s="39"/>
      <c r="I288" s="230"/>
      <c r="J288" s="39"/>
      <c r="K288" s="39"/>
      <c r="L288" s="43"/>
      <c r="M288" s="231"/>
      <c r="N288" s="232"/>
      <c r="O288" s="90"/>
      <c r="P288" s="90"/>
      <c r="Q288" s="90"/>
      <c r="R288" s="90"/>
      <c r="S288" s="90"/>
      <c r="T288" s="91"/>
      <c r="U288" s="37"/>
      <c r="V288" s="37"/>
      <c r="W288" s="37"/>
      <c r="X288" s="37"/>
      <c r="Y288" s="37"/>
      <c r="Z288" s="37"/>
      <c r="AA288" s="37"/>
      <c r="AB288" s="37"/>
      <c r="AC288" s="37"/>
      <c r="AD288" s="37"/>
      <c r="AE288" s="37"/>
      <c r="AT288" s="16" t="s">
        <v>160</v>
      </c>
      <c r="AU288" s="16" t="s">
        <v>82</v>
      </c>
    </row>
    <row r="289" s="13" customFormat="1">
      <c r="A289" s="13"/>
      <c r="B289" s="240"/>
      <c r="C289" s="241"/>
      <c r="D289" s="228" t="s">
        <v>162</v>
      </c>
      <c r="E289" s="242" t="s">
        <v>1</v>
      </c>
      <c r="F289" s="243" t="s">
        <v>421</v>
      </c>
      <c r="G289" s="241"/>
      <c r="H289" s="244">
        <v>136</v>
      </c>
      <c r="I289" s="245"/>
      <c r="J289" s="241"/>
      <c r="K289" s="241"/>
      <c r="L289" s="246"/>
      <c r="M289" s="247"/>
      <c r="N289" s="248"/>
      <c r="O289" s="248"/>
      <c r="P289" s="248"/>
      <c r="Q289" s="248"/>
      <c r="R289" s="248"/>
      <c r="S289" s="248"/>
      <c r="T289" s="249"/>
      <c r="U289" s="13"/>
      <c r="V289" s="13"/>
      <c r="W289" s="13"/>
      <c r="X289" s="13"/>
      <c r="Y289" s="13"/>
      <c r="Z289" s="13"/>
      <c r="AA289" s="13"/>
      <c r="AB289" s="13"/>
      <c r="AC289" s="13"/>
      <c r="AD289" s="13"/>
      <c r="AE289" s="13"/>
      <c r="AT289" s="250" t="s">
        <v>162</v>
      </c>
      <c r="AU289" s="250" t="s">
        <v>82</v>
      </c>
      <c r="AV289" s="13" t="s">
        <v>82</v>
      </c>
      <c r="AW289" s="13" t="s">
        <v>30</v>
      </c>
      <c r="AX289" s="13" t="s">
        <v>78</v>
      </c>
      <c r="AY289" s="250" t="s">
        <v>128</v>
      </c>
    </row>
    <row r="290" s="2" customFormat="1">
      <c r="A290" s="37"/>
      <c r="B290" s="38"/>
      <c r="C290" s="215" t="s">
        <v>422</v>
      </c>
      <c r="D290" s="215" t="s">
        <v>129</v>
      </c>
      <c r="E290" s="216" t="s">
        <v>423</v>
      </c>
      <c r="F290" s="217" t="s">
        <v>424</v>
      </c>
      <c r="G290" s="218" t="s">
        <v>176</v>
      </c>
      <c r="H290" s="219">
        <v>67</v>
      </c>
      <c r="I290" s="220"/>
      <c r="J290" s="221">
        <f>ROUND(I290*H290,2)</f>
        <v>0</v>
      </c>
      <c r="K290" s="217" t="s">
        <v>158</v>
      </c>
      <c r="L290" s="43"/>
      <c r="M290" s="222" t="s">
        <v>1</v>
      </c>
      <c r="N290" s="223" t="s">
        <v>38</v>
      </c>
      <c r="O290" s="90"/>
      <c r="P290" s="224">
        <f>O290*H290</f>
        <v>0</v>
      </c>
      <c r="Q290" s="224">
        <v>0.00033</v>
      </c>
      <c r="R290" s="224">
        <f>Q290*H290</f>
        <v>0.022110000000000001</v>
      </c>
      <c r="S290" s="224">
        <v>0</v>
      </c>
      <c r="T290" s="225">
        <f>S290*H290</f>
        <v>0</v>
      </c>
      <c r="U290" s="37"/>
      <c r="V290" s="37"/>
      <c r="W290" s="37"/>
      <c r="X290" s="37"/>
      <c r="Y290" s="37"/>
      <c r="Z290" s="37"/>
      <c r="AA290" s="37"/>
      <c r="AB290" s="37"/>
      <c r="AC290" s="37"/>
      <c r="AD290" s="37"/>
      <c r="AE290" s="37"/>
      <c r="AR290" s="226" t="s">
        <v>88</v>
      </c>
      <c r="AT290" s="226" t="s">
        <v>129</v>
      </c>
      <c r="AU290" s="226" t="s">
        <v>82</v>
      </c>
      <c r="AY290" s="16" t="s">
        <v>128</v>
      </c>
      <c r="BE290" s="227">
        <f>IF(N290="základní",J290,0)</f>
        <v>0</v>
      </c>
      <c r="BF290" s="227">
        <f>IF(N290="snížená",J290,0)</f>
        <v>0</v>
      </c>
      <c r="BG290" s="227">
        <f>IF(N290="zákl. přenesená",J290,0)</f>
        <v>0</v>
      </c>
      <c r="BH290" s="227">
        <f>IF(N290="sníž. přenesená",J290,0)</f>
        <v>0</v>
      </c>
      <c r="BI290" s="227">
        <f>IF(N290="nulová",J290,0)</f>
        <v>0</v>
      </c>
      <c r="BJ290" s="16" t="s">
        <v>78</v>
      </c>
      <c r="BK290" s="227">
        <f>ROUND(I290*H290,2)</f>
        <v>0</v>
      </c>
      <c r="BL290" s="16" t="s">
        <v>88</v>
      </c>
      <c r="BM290" s="226" t="s">
        <v>425</v>
      </c>
    </row>
    <row r="291" s="2" customFormat="1">
      <c r="A291" s="37"/>
      <c r="B291" s="38"/>
      <c r="C291" s="39"/>
      <c r="D291" s="228" t="s">
        <v>160</v>
      </c>
      <c r="E291" s="39"/>
      <c r="F291" s="239" t="s">
        <v>426</v>
      </c>
      <c r="G291" s="39"/>
      <c r="H291" s="39"/>
      <c r="I291" s="230"/>
      <c r="J291" s="39"/>
      <c r="K291" s="39"/>
      <c r="L291" s="43"/>
      <c r="M291" s="231"/>
      <c r="N291" s="232"/>
      <c r="O291" s="90"/>
      <c r="P291" s="90"/>
      <c r="Q291" s="90"/>
      <c r="R291" s="90"/>
      <c r="S291" s="90"/>
      <c r="T291" s="91"/>
      <c r="U291" s="37"/>
      <c r="V291" s="37"/>
      <c r="W291" s="37"/>
      <c r="X291" s="37"/>
      <c r="Y291" s="37"/>
      <c r="Z291" s="37"/>
      <c r="AA291" s="37"/>
      <c r="AB291" s="37"/>
      <c r="AC291" s="37"/>
      <c r="AD291" s="37"/>
      <c r="AE291" s="37"/>
      <c r="AT291" s="16" t="s">
        <v>160</v>
      </c>
      <c r="AU291" s="16" t="s">
        <v>82</v>
      </c>
    </row>
    <row r="292" s="13" customFormat="1">
      <c r="A292" s="13"/>
      <c r="B292" s="240"/>
      <c r="C292" s="241"/>
      <c r="D292" s="228" t="s">
        <v>162</v>
      </c>
      <c r="E292" s="242" t="s">
        <v>1</v>
      </c>
      <c r="F292" s="243" t="s">
        <v>180</v>
      </c>
      <c r="G292" s="241"/>
      <c r="H292" s="244">
        <v>67</v>
      </c>
      <c r="I292" s="245"/>
      <c r="J292" s="241"/>
      <c r="K292" s="241"/>
      <c r="L292" s="246"/>
      <c r="M292" s="247"/>
      <c r="N292" s="248"/>
      <c r="O292" s="248"/>
      <c r="P292" s="248"/>
      <c r="Q292" s="248"/>
      <c r="R292" s="248"/>
      <c r="S292" s="248"/>
      <c r="T292" s="249"/>
      <c r="U292" s="13"/>
      <c r="V292" s="13"/>
      <c r="W292" s="13"/>
      <c r="X292" s="13"/>
      <c r="Y292" s="13"/>
      <c r="Z292" s="13"/>
      <c r="AA292" s="13"/>
      <c r="AB292" s="13"/>
      <c r="AC292" s="13"/>
      <c r="AD292" s="13"/>
      <c r="AE292" s="13"/>
      <c r="AT292" s="250" t="s">
        <v>162</v>
      </c>
      <c r="AU292" s="250" t="s">
        <v>82</v>
      </c>
      <c r="AV292" s="13" t="s">
        <v>82</v>
      </c>
      <c r="AW292" s="13" t="s">
        <v>30</v>
      </c>
      <c r="AX292" s="13" t="s">
        <v>78</v>
      </c>
      <c r="AY292" s="250" t="s">
        <v>128</v>
      </c>
    </row>
    <row r="293" s="2" customFormat="1" ht="16.5" customHeight="1">
      <c r="A293" s="37"/>
      <c r="B293" s="38"/>
      <c r="C293" s="215" t="s">
        <v>427</v>
      </c>
      <c r="D293" s="215" t="s">
        <v>129</v>
      </c>
      <c r="E293" s="216" t="s">
        <v>428</v>
      </c>
      <c r="F293" s="217" t="s">
        <v>429</v>
      </c>
      <c r="G293" s="218" t="s">
        <v>176</v>
      </c>
      <c r="H293" s="219">
        <v>67</v>
      </c>
      <c r="I293" s="220"/>
      <c r="J293" s="221">
        <f>ROUND(I293*H293,2)</f>
        <v>0</v>
      </c>
      <c r="K293" s="217" t="s">
        <v>158</v>
      </c>
      <c r="L293" s="43"/>
      <c r="M293" s="222" t="s">
        <v>1</v>
      </c>
      <c r="N293" s="223" t="s">
        <v>38</v>
      </c>
      <c r="O293" s="90"/>
      <c r="P293" s="224">
        <f>O293*H293</f>
        <v>0</v>
      </c>
      <c r="Q293" s="224">
        <v>0</v>
      </c>
      <c r="R293" s="224">
        <f>Q293*H293</f>
        <v>0</v>
      </c>
      <c r="S293" s="224">
        <v>0</v>
      </c>
      <c r="T293" s="225">
        <f>S293*H293</f>
        <v>0</v>
      </c>
      <c r="U293" s="37"/>
      <c r="V293" s="37"/>
      <c r="W293" s="37"/>
      <c r="X293" s="37"/>
      <c r="Y293" s="37"/>
      <c r="Z293" s="37"/>
      <c r="AA293" s="37"/>
      <c r="AB293" s="37"/>
      <c r="AC293" s="37"/>
      <c r="AD293" s="37"/>
      <c r="AE293" s="37"/>
      <c r="AR293" s="226" t="s">
        <v>88</v>
      </c>
      <c r="AT293" s="226" t="s">
        <v>129</v>
      </c>
      <c r="AU293" s="226" t="s">
        <v>82</v>
      </c>
      <c r="AY293" s="16" t="s">
        <v>128</v>
      </c>
      <c r="BE293" s="227">
        <f>IF(N293="základní",J293,0)</f>
        <v>0</v>
      </c>
      <c r="BF293" s="227">
        <f>IF(N293="snížená",J293,0)</f>
        <v>0</v>
      </c>
      <c r="BG293" s="227">
        <f>IF(N293="zákl. přenesená",J293,0)</f>
        <v>0</v>
      </c>
      <c r="BH293" s="227">
        <f>IF(N293="sníž. přenesená",J293,0)</f>
        <v>0</v>
      </c>
      <c r="BI293" s="227">
        <f>IF(N293="nulová",J293,0)</f>
        <v>0</v>
      </c>
      <c r="BJ293" s="16" t="s">
        <v>78</v>
      </c>
      <c r="BK293" s="227">
        <f>ROUND(I293*H293,2)</f>
        <v>0</v>
      </c>
      <c r="BL293" s="16" t="s">
        <v>88</v>
      </c>
      <c r="BM293" s="226" t="s">
        <v>430</v>
      </c>
    </row>
    <row r="294" s="2" customFormat="1">
      <c r="A294" s="37"/>
      <c r="B294" s="38"/>
      <c r="C294" s="39"/>
      <c r="D294" s="228" t="s">
        <v>160</v>
      </c>
      <c r="E294" s="39"/>
      <c r="F294" s="239" t="s">
        <v>431</v>
      </c>
      <c r="G294" s="39"/>
      <c r="H294" s="39"/>
      <c r="I294" s="230"/>
      <c r="J294" s="39"/>
      <c r="K294" s="39"/>
      <c r="L294" s="43"/>
      <c r="M294" s="231"/>
      <c r="N294" s="232"/>
      <c r="O294" s="90"/>
      <c r="P294" s="90"/>
      <c r="Q294" s="90"/>
      <c r="R294" s="90"/>
      <c r="S294" s="90"/>
      <c r="T294" s="91"/>
      <c r="U294" s="37"/>
      <c r="V294" s="37"/>
      <c r="W294" s="37"/>
      <c r="X294" s="37"/>
      <c r="Y294" s="37"/>
      <c r="Z294" s="37"/>
      <c r="AA294" s="37"/>
      <c r="AB294" s="37"/>
      <c r="AC294" s="37"/>
      <c r="AD294" s="37"/>
      <c r="AE294" s="37"/>
      <c r="AT294" s="16" t="s">
        <v>160</v>
      </c>
      <c r="AU294" s="16" t="s">
        <v>82</v>
      </c>
    </row>
    <row r="295" s="2" customFormat="1">
      <c r="A295" s="37"/>
      <c r="B295" s="38"/>
      <c r="C295" s="215" t="s">
        <v>432</v>
      </c>
      <c r="D295" s="215" t="s">
        <v>129</v>
      </c>
      <c r="E295" s="216" t="s">
        <v>433</v>
      </c>
      <c r="F295" s="217" t="s">
        <v>434</v>
      </c>
      <c r="G295" s="218" t="s">
        <v>176</v>
      </c>
      <c r="H295" s="219">
        <v>53.600000000000001</v>
      </c>
      <c r="I295" s="220"/>
      <c r="J295" s="221">
        <f>ROUND(I295*H295,2)</f>
        <v>0</v>
      </c>
      <c r="K295" s="217" t="s">
        <v>1</v>
      </c>
      <c r="L295" s="43"/>
      <c r="M295" s="222" t="s">
        <v>1</v>
      </c>
      <c r="N295" s="223" t="s">
        <v>38</v>
      </c>
      <c r="O295" s="90"/>
      <c r="P295" s="224">
        <f>O295*H295</f>
        <v>0</v>
      </c>
      <c r="Q295" s="224">
        <v>0.13944999999999999</v>
      </c>
      <c r="R295" s="224">
        <f>Q295*H295</f>
        <v>7.4745200000000001</v>
      </c>
      <c r="S295" s="224">
        <v>0</v>
      </c>
      <c r="T295" s="225">
        <f>S295*H295</f>
        <v>0</v>
      </c>
      <c r="U295" s="37"/>
      <c r="V295" s="37"/>
      <c r="W295" s="37"/>
      <c r="X295" s="37"/>
      <c r="Y295" s="37"/>
      <c r="Z295" s="37"/>
      <c r="AA295" s="37"/>
      <c r="AB295" s="37"/>
      <c r="AC295" s="37"/>
      <c r="AD295" s="37"/>
      <c r="AE295" s="37"/>
      <c r="AR295" s="226" t="s">
        <v>88</v>
      </c>
      <c r="AT295" s="226" t="s">
        <v>129</v>
      </c>
      <c r="AU295" s="226" t="s">
        <v>82</v>
      </c>
      <c r="AY295" s="16" t="s">
        <v>128</v>
      </c>
      <c r="BE295" s="227">
        <f>IF(N295="základní",J295,0)</f>
        <v>0</v>
      </c>
      <c r="BF295" s="227">
        <f>IF(N295="snížená",J295,0)</f>
        <v>0</v>
      </c>
      <c r="BG295" s="227">
        <f>IF(N295="zákl. přenesená",J295,0)</f>
        <v>0</v>
      </c>
      <c r="BH295" s="227">
        <f>IF(N295="sníž. přenesená",J295,0)</f>
        <v>0</v>
      </c>
      <c r="BI295" s="227">
        <f>IF(N295="nulová",J295,0)</f>
        <v>0</v>
      </c>
      <c r="BJ295" s="16" t="s">
        <v>78</v>
      </c>
      <c r="BK295" s="227">
        <f>ROUND(I295*H295,2)</f>
        <v>0</v>
      </c>
      <c r="BL295" s="16" t="s">
        <v>88</v>
      </c>
      <c r="BM295" s="226" t="s">
        <v>435</v>
      </c>
    </row>
    <row r="296" s="2" customFormat="1">
      <c r="A296" s="37"/>
      <c r="B296" s="38"/>
      <c r="C296" s="39"/>
      <c r="D296" s="228" t="s">
        <v>160</v>
      </c>
      <c r="E296" s="39"/>
      <c r="F296" s="239" t="s">
        <v>436</v>
      </c>
      <c r="G296" s="39"/>
      <c r="H296" s="39"/>
      <c r="I296" s="230"/>
      <c r="J296" s="39"/>
      <c r="K296" s="39"/>
      <c r="L296" s="43"/>
      <c r="M296" s="231"/>
      <c r="N296" s="232"/>
      <c r="O296" s="90"/>
      <c r="P296" s="90"/>
      <c r="Q296" s="90"/>
      <c r="R296" s="90"/>
      <c r="S296" s="90"/>
      <c r="T296" s="91"/>
      <c r="U296" s="37"/>
      <c r="V296" s="37"/>
      <c r="W296" s="37"/>
      <c r="X296" s="37"/>
      <c r="Y296" s="37"/>
      <c r="Z296" s="37"/>
      <c r="AA296" s="37"/>
      <c r="AB296" s="37"/>
      <c r="AC296" s="37"/>
      <c r="AD296" s="37"/>
      <c r="AE296" s="37"/>
      <c r="AT296" s="16" t="s">
        <v>160</v>
      </c>
      <c r="AU296" s="16" t="s">
        <v>82</v>
      </c>
    </row>
    <row r="297" s="2" customFormat="1">
      <c r="A297" s="37"/>
      <c r="B297" s="38"/>
      <c r="C297" s="39"/>
      <c r="D297" s="228" t="s">
        <v>134</v>
      </c>
      <c r="E297" s="39"/>
      <c r="F297" s="229" t="s">
        <v>437</v>
      </c>
      <c r="G297" s="39"/>
      <c r="H297" s="39"/>
      <c r="I297" s="230"/>
      <c r="J297" s="39"/>
      <c r="K297" s="39"/>
      <c r="L297" s="43"/>
      <c r="M297" s="231"/>
      <c r="N297" s="232"/>
      <c r="O297" s="90"/>
      <c r="P297" s="90"/>
      <c r="Q297" s="90"/>
      <c r="R297" s="90"/>
      <c r="S297" s="90"/>
      <c r="T297" s="91"/>
      <c r="U297" s="37"/>
      <c r="V297" s="37"/>
      <c r="W297" s="37"/>
      <c r="X297" s="37"/>
      <c r="Y297" s="37"/>
      <c r="Z297" s="37"/>
      <c r="AA297" s="37"/>
      <c r="AB297" s="37"/>
      <c r="AC297" s="37"/>
      <c r="AD297" s="37"/>
      <c r="AE297" s="37"/>
      <c r="AT297" s="16" t="s">
        <v>134</v>
      </c>
      <c r="AU297" s="16" t="s">
        <v>82</v>
      </c>
    </row>
    <row r="298" s="13" customFormat="1">
      <c r="A298" s="13"/>
      <c r="B298" s="240"/>
      <c r="C298" s="241"/>
      <c r="D298" s="228" t="s">
        <v>162</v>
      </c>
      <c r="E298" s="242" t="s">
        <v>1</v>
      </c>
      <c r="F298" s="243" t="s">
        <v>438</v>
      </c>
      <c r="G298" s="241"/>
      <c r="H298" s="244">
        <v>53.600000000000001</v>
      </c>
      <c r="I298" s="245"/>
      <c r="J298" s="241"/>
      <c r="K298" s="241"/>
      <c r="L298" s="246"/>
      <c r="M298" s="247"/>
      <c r="N298" s="248"/>
      <c r="O298" s="248"/>
      <c r="P298" s="248"/>
      <c r="Q298" s="248"/>
      <c r="R298" s="248"/>
      <c r="S298" s="248"/>
      <c r="T298" s="249"/>
      <c r="U298" s="13"/>
      <c r="V298" s="13"/>
      <c r="W298" s="13"/>
      <c r="X298" s="13"/>
      <c r="Y298" s="13"/>
      <c r="Z298" s="13"/>
      <c r="AA298" s="13"/>
      <c r="AB298" s="13"/>
      <c r="AC298" s="13"/>
      <c r="AD298" s="13"/>
      <c r="AE298" s="13"/>
      <c r="AT298" s="250" t="s">
        <v>162</v>
      </c>
      <c r="AU298" s="250" t="s">
        <v>82</v>
      </c>
      <c r="AV298" s="13" t="s">
        <v>82</v>
      </c>
      <c r="AW298" s="13" t="s">
        <v>30</v>
      </c>
      <c r="AX298" s="13" t="s">
        <v>78</v>
      </c>
      <c r="AY298" s="250" t="s">
        <v>128</v>
      </c>
    </row>
    <row r="299" s="2" customFormat="1">
      <c r="A299" s="37"/>
      <c r="B299" s="38"/>
      <c r="C299" s="215" t="s">
        <v>439</v>
      </c>
      <c r="D299" s="215" t="s">
        <v>129</v>
      </c>
      <c r="E299" s="216" t="s">
        <v>440</v>
      </c>
      <c r="F299" s="217" t="s">
        <v>434</v>
      </c>
      <c r="G299" s="218" t="s">
        <v>176</v>
      </c>
      <c r="H299" s="219">
        <v>13.4</v>
      </c>
      <c r="I299" s="220"/>
      <c r="J299" s="221">
        <f>ROUND(I299*H299,2)</f>
        <v>0</v>
      </c>
      <c r="K299" s="217" t="s">
        <v>1</v>
      </c>
      <c r="L299" s="43"/>
      <c r="M299" s="222" t="s">
        <v>1</v>
      </c>
      <c r="N299" s="223" t="s">
        <v>38</v>
      </c>
      <c r="O299" s="90"/>
      <c r="P299" s="224">
        <f>O299*H299</f>
        <v>0</v>
      </c>
      <c r="Q299" s="224">
        <v>0.13944999999999999</v>
      </c>
      <c r="R299" s="224">
        <f>Q299*H299</f>
        <v>1.86863</v>
      </c>
      <c r="S299" s="224">
        <v>0</v>
      </c>
      <c r="T299" s="225">
        <f>S299*H299</f>
        <v>0</v>
      </c>
      <c r="U299" s="37"/>
      <c r="V299" s="37"/>
      <c r="W299" s="37"/>
      <c r="X299" s="37"/>
      <c r="Y299" s="37"/>
      <c r="Z299" s="37"/>
      <c r="AA299" s="37"/>
      <c r="AB299" s="37"/>
      <c r="AC299" s="37"/>
      <c r="AD299" s="37"/>
      <c r="AE299" s="37"/>
      <c r="AR299" s="226" t="s">
        <v>88</v>
      </c>
      <c r="AT299" s="226" t="s">
        <v>129</v>
      </c>
      <c r="AU299" s="226" t="s">
        <v>82</v>
      </c>
      <c r="AY299" s="16" t="s">
        <v>128</v>
      </c>
      <c r="BE299" s="227">
        <f>IF(N299="základní",J299,0)</f>
        <v>0</v>
      </c>
      <c r="BF299" s="227">
        <f>IF(N299="snížená",J299,0)</f>
        <v>0</v>
      </c>
      <c r="BG299" s="227">
        <f>IF(N299="zákl. přenesená",J299,0)</f>
        <v>0</v>
      </c>
      <c r="BH299" s="227">
        <f>IF(N299="sníž. přenesená",J299,0)</f>
        <v>0</v>
      </c>
      <c r="BI299" s="227">
        <f>IF(N299="nulová",J299,0)</f>
        <v>0</v>
      </c>
      <c r="BJ299" s="16" t="s">
        <v>78</v>
      </c>
      <c r="BK299" s="227">
        <f>ROUND(I299*H299,2)</f>
        <v>0</v>
      </c>
      <c r="BL299" s="16" t="s">
        <v>88</v>
      </c>
      <c r="BM299" s="226" t="s">
        <v>441</v>
      </c>
    </row>
    <row r="300" s="2" customFormat="1">
      <c r="A300" s="37"/>
      <c r="B300" s="38"/>
      <c r="C300" s="39"/>
      <c r="D300" s="228" t="s">
        <v>160</v>
      </c>
      <c r="E300" s="39"/>
      <c r="F300" s="239" t="s">
        <v>436</v>
      </c>
      <c r="G300" s="39"/>
      <c r="H300" s="39"/>
      <c r="I300" s="230"/>
      <c r="J300" s="39"/>
      <c r="K300" s="39"/>
      <c r="L300" s="43"/>
      <c r="M300" s="231"/>
      <c r="N300" s="232"/>
      <c r="O300" s="90"/>
      <c r="P300" s="90"/>
      <c r="Q300" s="90"/>
      <c r="R300" s="90"/>
      <c r="S300" s="90"/>
      <c r="T300" s="91"/>
      <c r="U300" s="37"/>
      <c r="V300" s="37"/>
      <c r="W300" s="37"/>
      <c r="X300" s="37"/>
      <c r="Y300" s="37"/>
      <c r="Z300" s="37"/>
      <c r="AA300" s="37"/>
      <c r="AB300" s="37"/>
      <c r="AC300" s="37"/>
      <c r="AD300" s="37"/>
      <c r="AE300" s="37"/>
      <c r="AT300" s="16" t="s">
        <v>160</v>
      </c>
      <c r="AU300" s="16" t="s">
        <v>82</v>
      </c>
    </row>
    <row r="301" s="2" customFormat="1">
      <c r="A301" s="37"/>
      <c r="B301" s="38"/>
      <c r="C301" s="39"/>
      <c r="D301" s="228" t="s">
        <v>134</v>
      </c>
      <c r="E301" s="39"/>
      <c r="F301" s="229" t="s">
        <v>442</v>
      </c>
      <c r="G301" s="39"/>
      <c r="H301" s="39"/>
      <c r="I301" s="230"/>
      <c r="J301" s="39"/>
      <c r="K301" s="39"/>
      <c r="L301" s="43"/>
      <c r="M301" s="231"/>
      <c r="N301" s="232"/>
      <c r="O301" s="90"/>
      <c r="P301" s="90"/>
      <c r="Q301" s="90"/>
      <c r="R301" s="90"/>
      <c r="S301" s="90"/>
      <c r="T301" s="91"/>
      <c r="U301" s="37"/>
      <c r="V301" s="37"/>
      <c r="W301" s="37"/>
      <c r="X301" s="37"/>
      <c r="Y301" s="37"/>
      <c r="Z301" s="37"/>
      <c r="AA301" s="37"/>
      <c r="AB301" s="37"/>
      <c r="AC301" s="37"/>
      <c r="AD301" s="37"/>
      <c r="AE301" s="37"/>
      <c r="AT301" s="16" t="s">
        <v>134</v>
      </c>
      <c r="AU301" s="16" t="s">
        <v>82</v>
      </c>
    </row>
    <row r="302" s="13" customFormat="1">
      <c r="A302" s="13"/>
      <c r="B302" s="240"/>
      <c r="C302" s="241"/>
      <c r="D302" s="228" t="s">
        <v>162</v>
      </c>
      <c r="E302" s="242" t="s">
        <v>1</v>
      </c>
      <c r="F302" s="243" t="s">
        <v>443</v>
      </c>
      <c r="G302" s="241"/>
      <c r="H302" s="244">
        <v>13.4</v>
      </c>
      <c r="I302" s="245"/>
      <c r="J302" s="241"/>
      <c r="K302" s="241"/>
      <c r="L302" s="246"/>
      <c r="M302" s="247"/>
      <c r="N302" s="248"/>
      <c r="O302" s="248"/>
      <c r="P302" s="248"/>
      <c r="Q302" s="248"/>
      <c r="R302" s="248"/>
      <c r="S302" s="248"/>
      <c r="T302" s="249"/>
      <c r="U302" s="13"/>
      <c r="V302" s="13"/>
      <c r="W302" s="13"/>
      <c r="X302" s="13"/>
      <c r="Y302" s="13"/>
      <c r="Z302" s="13"/>
      <c r="AA302" s="13"/>
      <c r="AB302" s="13"/>
      <c r="AC302" s="13"/>
      <c r="AD302" s="13"/>
      <c r="AE302" s="13"/>
      <c r="AT302" s="250" t="s">
        <v>162</v>
      </c>
      <c r="AU302" s="250" t="s">
        <v>82</v>
      </c>
      <c r="AV302" s="13" t="s">
        <v>82</v>
      </c>
      <c r="AW302" s="13" t="s">
        <v>30</v>
      </c>
      <c r="AX302" s="13" t="s">
        <v>78</v>
      </c>
      <c r="AY302" s="250" t="s">
        <v>128</v>
      </c>
    </row>
    <row r="303" s="2" customFormat="1" ht="16.5" customHeight="1">
      <c r="A303" s="37"/>
      <c r="B303" s="38"/>
      <c r="C303" s="251" t="s">
        <v>444</v>
      </c>
      <c r="D303" s="251" t="s">
        <v>200</v>
      </c>
      <c r="E303" s="252" t="s">
        <v>445</v>
      </c>
      <c r="F303" s="253" t="s">
        <v>446</v>
      </c>
      <c r="G303" s="254" t="s">
        <v>176</v>
      </c>
      <c r="H303" s="255">
        <v>13.667999999999999</v>
      </c>
      <c r="I303" s="256"/>
      <c r="J303" s="257">
        <f>ROUND(I303*H303,2)</f>
        <v>0</v>
      </c>
      <c r="K303" s="253" t="s">
        <v>158</v>
      </c>
      <c r="L303" s="258"/>
      <c r="M303" s="259" t="s">
        <v>1</v>
      </c>
      <c r="N303" s="260" t="s">
        <v>38</v>
      </c>
      <c r="O303" s="90"/>
      <c r="P303" s="224">
        <f>O303*H303</f>
        <v>0</v>
      </c>
      <c r="Q303" s="224">
        <v>0.14999999999999999</v>
      </c>
      <c r="R303" s="224">
        <f>Q303*H303</f>
        <v>2.0501999999999998</v>
      </c>
      <c r="S303" s="224">
        <v>0</v>
      </c>
      <c r="T303" s="225">
        <f>S303*H303</f>
        <v>0</v>
      </c>
      <c r="U303" s="37"/>
      <c r="V303" s="37"/>
      <c r="W303" s="37"/>
      <c r="X303" s="37"/>
      <c r="Y303" s="37"/>
      <c r="Z303" s="37"/>
      <c r="AA303" s="37"/>
      <c r="AB303" s="37"/>
      <c r="AC303" s="37"/>
      <c r="AD303" s="37"/>
      <c r="AE303" s="37"/>
      <c r="AR303" s="226" t="s">
        <v>100</v>
      </c>
      <c r="AT303" s="226" t="s">
        <v>200</v>
      </c>
      <c r="AU303" s="226" t="s">
        <v>82</v>
      </c>
      <c r="AY303" s="16" t="s">
        <v>128</v>
      </c>
      <c r="BE303" s="227">
        <f>IF(N303="základní",J303,0)</f>
        <v>0</v>
      </c>
      <c r="BF303" s="227">
        <f>IF(N303="snížená",J303,0)</f>
        <v>0</v>
      </c>
      <c r="BG303" s="227">
        <f>IF(N303="zákl. přenesená",J303,0)</f>
        <v>0</v>
      </c>
      <c r="BH303" s="227">
        <f>IF(N303="sníž. přenesená",J303,0)</f>
        <v>0</v>
      </c>
      <c r="BI303" s="227">
        <f>IF(N303="nulová",J303,0)</f>
        <v>0</v>
      </c>
      <c r="BJ303" s="16" t="s">
        <v>78</v>
      </c>
      <c r="BK303" s="227">
        <f>ROUND(I303*H303,2)</f>
        <v>0</v>
      </c>
      <c r="BL303" s="16" t="s">
        <v>88</v>
      </c>
      <c r="BM303" s="226" t="s">
        <v>447</v>
      </c>
    </row>
    <row r="304" s="2" customFormat="1">
      <c r="A304" s="37"/>
      <c r="B304" s="38"/>
      <c r="C304" s="39"/>
      <c r="D304" s="228" t="s">
        <v>160</v>
      </c>
      <c r="E304" s="39"/>
      <c r="F304" s="239" t="s">
        <v>446</v>
      </c>
      <c r="G304" s="39"/>
      <c r="H304" s="39"/>
      <c r="I304" s="230"/>
      <c r="J304" s="39"/>
      <c r="K304" s="39"/>
      <c r="L304" s="43"/>
      <c r="M304" s="231"/>
      <c r="N304" s="232"/>
      <c r="O304" s="90"/>
      <c r="P304" s="90"/>
      <c r="Q304" s="90"/>
      <c r="R304" s="90"/>
      <c r="S304" s="90"/>
      <c r="T304" s="91"/>
      <c r="U304" s="37"/>
      <c r="V304" s="37"/>
      <c r="W304" s="37"/>
      <c r="X304" s="37"/>
      <c r="Y304" s="37"/>
      <c r="Z304" s="37"/>
      <c r="AA304" s="37"/>
      <c r="AB304" s="37"/>
      <c r="AC304" s="37"/>
      <c r="AD304" s="37"/>
      <c r="AE304" s="37"/>
      <c r="AT304" s="16" t="s">
        <v>160</v>
      </c>
      <c r="AU304" s="16" t="s">
        <v>82</v>
      </c>
    </row>
    <row r="305" s="2" customFormat="1">
      <c r="A305" s="37"/>
      <c r="B305" s="38"/>
      <c r="C305" s="39"/>
      <c r="D305" s="228" t="s">
        <v>134</v>
      </c>
      <c r="E305" s="39"/>
      <c r="F305" s="229" t="s">
        <v>448</v>
      </c>
      <c r="G305" s="39"/>
      <c r="H305" s="39"/>
      <c r="I305" s="230"/>
      <c r="J305" s="39"/>
      <c r="K305" s="39"/>
      <c r="L305" s="43"/>
      <c r="M305" s="231"/>
      <c r="N305" s="232"/>
      <c r="O305" s="90"/>
      <c r="P305" s="90"/>
      <c r="Q305" s="90"/>
      <c r="R305" s="90"/>
      <c r="S305" s="90"/>
      <c r="T305" s="91"/>
      <c r="U305" s="37"/>
      <c r="V305" s="37"/>
      <c r="W305" s="37"/>
      <c r="X305" s="37"/>
      <c r="Y305" s="37"/>
      <c r="Z305" s="37"/>
      <c r="AA305" s="37"/>
      <c r="AB305" s="37"/>
      <c r="AC305" s="37"/>
      <c r="AD305" s="37"/>
      <c r="AE305" s="37"/>
      <c r="AT305" s="16" t="s">
        <v>134</v>
      </c>
      <c r="AU305" s="16" t="s">
        <v>82</v>
      </c>
    </row>
    <row r="306" s="13" customFormat="1">
      <c r="A306" s="13"/>
      <c r="B306" s="240"/>
      <c r="C306" s="241"/>
      <c r="D306" s="228" t="s">
        <v>162</v>
      </c>
      <c r="E306" s="241"/>
      <c r="F306" s="243" t="s">
        <v>449</v>
      </c>
      <c r="G306" s="241"/>
      <c r="H306" s="244">
        <v>13.667999999999999</v>
      </c>
      <c r="I306" s="245"/>
      <c r="J306" s="241"/>
      <c r="K306" s="241"/>
      <c r="L306" s="246"/>
      <c r="M306" s="247"/>
      <c r="N306" s="248"/>
      <c r="O306" s="248"/>
      <c r="P306" s="248"/>
      <c r="Q306" s="248"/>
      <c r="R306" s="248"/>
      <c r="S306" s="248"/>
      <c r="T306" s="249"/>
      <c r="U306" s="13"/>
      <c r="V306" s="13"/>
      <c r="W306" s="13"/>
      <c r="X306" s="13"/>
      <c r="Y306" s="13"/>
      <c r="Z306" s="13"/>
      <c r="AA306" s="13"/>
      <c r="AB306" s="13"/>
      <c r="AC306" s="13"/>
      <c r="AD306" s="13"/>
      <c r="AE306" s="13"/>
      <c r="AT306" s="250" t="s">
        <v>162</v>
      </c>
      <c r="AU306" s="250" t="s">
        <v>82</v>
      </c>
      <c r="AV306" s="13" t="s">
        <v>82</v>
      </c>
      <c r="AW306" s="13" t="s">
        <v>4</v>
      </c>
      <c r="AX306" s="13" t="s">
        <v>78</v>
      </c>
      <c r="AY306" s="250" t="s">
        <v>128</v>
      </c>
    </row>
    <row r="307" s="2" customFormat="1">
      <c r="A307" s="37"/>
      <c r="B307" s="38"/>
      <c r="C307" s="215" t="s">
        <v>450</v>
      </c>
      <c r="D307" s="215" t="s">
        <v>129</v>
      </c>
      <c r="E307" s="216" t="s">
        <v>451</v>
      </c>
      <c r="F307" s="217" t="s">
        <v>452</v>
      </c>
      <c r="G307" s="218" t="s">
        <v>176</v>
      </c>
      <c r="H307" s="219">
        <v>277</v>
      </c>
      <c r="I307" s="220"/>
      <c r="J307" s="221">
        <f>ROUND(I307*H307,2)</f>
        <v>0</v>
      </c>
      <c r="K307" s="217" t="s">
        <v>158</v>
      </c>
      <c r="L307" s="43"/>
      <c r="M307" s="222" t="s">
        <v>1</v>
      </c>
      <c r="N307" s="223" t="s">
        <v>38</v>
      </c>
      <c r="O307" s="90"/>
      <c r="P307" s="224">
        <f>O307*H307</f>
        <v>0</v>
      </c>
      <c r="Q307" s="224">
        <v>0.00034000000000000002</v>
      </c>
      <c r="R307" s="224">
        <f>Q307*H307</f>
        <v>0.094180000000000014</v>
      </c>
      <c r="S307" s="224">
        <v>0</v>
      </c>
      <c r="T307" s="225">
        <f>S307*H307</f>
        <v>0</v>
      </c>
      <c r="U307" s="37"/>
      <c r="V307" s="37"/>
      <c r="W307" s="37"/>
      <c r="X307" s="37"/>
      <c r="Y307" s="37"/>
      <c r="Z307" s="37"/>
      <c r="AA307" s="37"/>
      <c r="AB307" s="37"/>
      <c r="AC307" s="37"/>
      <c r="AD307" s="37"/>
      <c r="AE307" s="37"/>
      <c r="AR307" s="226" t="s">
        <v>88</v>
      </c>
      <c r="AT307" s="226" t="s">
        <v>129</v>
      </c>
      <c r="AU307" s="226" t="s">
        <v>82</v>
      </c>
      <c r="AY307" s="16" t="s">
        <v>128</v>
      </c>
      <c r="BE307" s="227">
        <f>IF(N307="základní",J307,0)</f>
        <v>0</v>
      </c>
      <c r="BF307" s="227">
        <f>IF(N307="snížená",J307,0)</f>
        <v>0</v>
      </c>
      <c r="BG307" s="227">
        <f>IF(N307="zákl. přenesená",J307,0)</f>
        <v>0</v>
      </c>
      <c r="BH307" s="227">
        <f>IF(N307="sníž. přenesená",J307,0)</f>
        <v>0</v>
      </c>
      <c r="BI307" s="227">
        <f>IF(N307="nulová",J307,0)</f>
        <v>0</v>
      </c>
      <c r="BJ307" s="16" t="s">
        <v>78</v>
      </c>
      <c r="BK307" s="227">
        <f>ROUND(I307*H307,2)</f>
        <v>0</v>
      </c>
      <c r="BL307" s="16" t="s">
        <v>88</v>
      </c>
      <c r="BM307" s="226" t="s">
        <v>453</v>
      </c>
    </row>
    <row r="308" s="2" customFormat="1">
      <c r="A308" s="37"/>
      <c r="B308" s="38"/>
      <c r="C308" s="39"/>
      <c r="D308" s="228" t="s">
        <v>160</v>
      </c>
      <c r="E308" s="39"/>
      <c r="F308" s="239" t="s">
        <v>454</v>
      </c>
      <c r="G308" s="39"/>
      <c r="H308" s="39"/>
      <c r="I308" s="230"/>
      <c r="J308" s="39"/>
      <c r="K308" s="39"/>
      <c r="L308" s="43"/>
      <c r="M308" s="231"/>
      <c r="N308" s="232"/>
      <c r="O308" s="90"/>
      <c r="P308" s="90"/>
      <c r="Q308" s="90"/>
      <c r="R308" s="90"/>
      <c r="S308" s="90"/>
      <c r="T308" s="91"/>
      <c r="U308" s="37"/>
      <c r="V308" s="37"/>
      <c r="W308" s="37"/>
      <c r="X308" s="37"/>
      <c r="Y308" s="37"/>
      <c r="Z308" s="37"/>
      <c r="AA308" s="37"/>
      <c r="AB308" s="37"/>
      <c r="AC308" s="37"/>
      <c r="AD308" s="37"/>
      <c r="AE308" s="37"/>
      <c r="AT308" s="16" t="s">
        <v>160</v>
      </c>
      <c r="AU308" s="16" t="s">
        <v>82</v>
      </c>
    </row>
    <row r="309" s="2" customFormat="1">
      <c r="A309" s="37"/>
      <c r="B309" s="38"/>
      <c r="C309" s="39"/>
      <c r="D309" s="228" t="s">
        <v>134</v>
      </c>
      <c r="E309" s="39"/>
      <c r="F309" s="229" t="s">
        <v>455</v>
      </c>
      <c r="G309" s="39"/>
      <c r="H309" s="39"/>
      <c r="I309" s="230"/>
      <c r="J309" s="39"/>
      <c r="K309" s="39"/>
      <c r="L309" s="43"/>
      <c r="M309" s="231"/>
      <c r="N309" s="232"/>
      <c r="O309" s="90"/>
      <c r="P309" s="90"/>
      <c r="Q309" s="90"/>
      <c r="R309" s="90"/>
      <c r="S309" s="90"/>
      <c r="T309" s="91"/>
      <c r="U309" s="37"/>
      <c r="V309" s="37"/>
      <c r="W309" s="37"/>
      <c r="X309" s="37"/>
      <c r="Y309" s="37"/>
      <c r="Z309" s="37"/>
      <c r="AA309" s="37"/>
      <c r="AB309" s="37"/>
      <c r="AC309" s="37"/>
      <c r="AD309" s="37"/>
      <c r="AE309" s="37"/>
      <c r="AT309" s="16" t="s">
        <v>134</v>
      </c>
      <c r="AU309" s="16" t="s">
        <v>82</v>
      </c>
    </row>
    <row r="310" s="13" customFormat="1">
      <c r="A310" s="13"/>
      <c r="B310" s="240"/>
      <c r="C310" s="241"/>
      <c r="D310" s="228" t="s">
        <v>162</v>
      </c>
      <c r="E310" s="242" t="s">
        <v>1</v>
      </c>
      <c r="F310" s="243" t="s">
        <v>456</v>
      </c>
      <c r="G310" s="241"/>
      <c r="H310" s="244">
        <v>277</v>
      </c>
      <c r="I310" s="245"/>
      <c r="J310" s="241"/>
      <c r="K310" s="241"/>
      <c r="L310" s="246"/>
      <c r="M310" s="247"/>
      <c r="N310" s="248"/>
      <c r="O310" s="248"/>
      <c r="P310" s="248"/>
      <c r="Q310" s="248"/>
      <c r="R310" s="248"/>
      <c r="S310" s="248"/>
      <c r="T310" s="249"/>
      <c r="U310" s="13"/>
      <c r="V310" s="13"/>
      <c r="W310" s="13"/>
      <c r="X310" s="13"/>
      <c r="Y310" s="13"/>
      <c r="Z310" s="13"/>
      <c r="AA310" s="13"/>
      <c r="AB310" s="13"/>
      <c r="AC310" s="13"/>
      <c r="AD310" s="13"/>
      <c r="AE310" s="13"/>
      <c r="AT310" s="250" t="s">
        <v>162</v>
      </c>
      <c r="AU310" s="250" t="s">
        <v>82</v>
      </c>
      <c r="AV310" s="13" t="s">
        <v>82</v>
      </c>
      <c r="AW310" s="13" t="s">
        <v>30</v>
      </c>
      <c r="AX310" s="13" t="s">
        <v>78</v>
      </c>
      <c r="AY310" s="250" t="s">
        <v>128</v>
      </c>
    </row>
    <row r="311" s="2" customFormat="1" ht="21.75" customHeight="1">
      <c r="A311" s="37"/>
      <c r="B311" s="38"/>
      <c r="C311" s="215" t="s">
        <v>457</v>
      </c>
      <c r="D311" s="215" t="s">
        <v>129</v>
      </c>
      <c r="E311" s="216" t="s">
        <v>458</v>
      </c>
      <c r="F311" s="217" t="s">
        <v>459</v>
      </c>
      <c r="G311" s="218" t="s">
        <v>176</v>
      </c>
      <c r="H311" s="219">
        <v>140</v>
      </c>
      <c r="I311" s="220"/>
      <c r="J311" s="221">
        <f>ROUND(I311*H311,2)</f>
        <v>0</v>
      </c>
      <c r="K311" s="217" t="s">
        <v>158</v>
      </c>
      <c r="L311" s="43"/>
      <c r="M311" s="222" t="s">
        <v>1</v>
      </c>
      <c r="N311" s="223" t="s">
        <v>38</v>
      </c>
      <c r="O311" s="90"/>
      <c r="P311" s="224">
        <f>O311*H311</f>
        <v>0</v>
      </c>
      <c r="Q311" s="224">
        <v>0</v>
      </c>
      <c r="R311" s="224">
        <f>Q311*H311</f>
        <v>0</v>
      </c>
      <c r="S311" s="224">
        <v>0</v>
      </c>
      <c r="T311" s="225">
        <f>S311*H311</f>
        <v>0</v>
      </c>
      <c r="U311" s="37"/>
      <c r="V311" s="37"/>
      <c r="W311" s="37"/>
      <c r="X311" s="37"/>
      <c r="Y311" s="37"/>
      <c r="Z311" s="37"/>
      <c r="AA311" s="37"/>
      <c r="AB311" s="37"/>
      <c r="AC311" s="37"/>
      <c r="AD311" s="37"/>
      <c r="AE311" s="37"/>
      <c r="AR311" s="226" t="s">
        <v>88</v>
      </c>
      <c r="AT311" s="226" t="s">
        <v>129</v>
      </c>
      <c r="AU311" s="226" t="s">
        <v>82</v>
      </c>
      <c r="AY311" s="16" t="s">
        <v>128</v>
      </c>
      <c r="BE311" s="227">
        <f>IF(N311="základní",J311,0)</f>
        <v>0</v>
      </c>
      <c r="BF311" s="227">
        <f>IF(N311="snížená",J311,0)</f>
        <v>0</v>
      </c>
      <c r="BG311" s="227">
        <f>IF(N311="zákl. přenesená",J311,0)</f>
        <v>0</v>
      </c>
      <c r="BH311" s="227">
        <f>IF(N311="sníž. přenesená",J311,0)</f>
        <v>0</v>
      </c>
      <c r="BI311" s="227">
        <f>IF(N311="nulová",J311,0)</f>
        <v>0</v>
      </c>
      <c r="BJ311" s="16" t="s">
        <v>78</v>
      </c>
      <c r="BK311" s="227">
        <f>ROUND(I311*H311,2)</f>
        <v>0</v>
      </c>
      <c r="BL311" s="16" t="s">
        <v>88</v>
      </c>
      <c r="BM311" s="226" t="s">
        <v>460</v>
      </c>
    </row>
    <row r="312" s="2" customFormat="1">
      <c r="A312" s="37"/>
      <c r="B312" s="38"/>
      <c r="C312" s="39"/>
      <c r="D312" s="228" t="s">
        <v>160</v>
      </c>
      <c r="E312" s="39"/>
      <c r="F312" s="239" t="s">
        <v>461</v>
      </c>
      <c r="G312" s="39"/>
      <c r="H312" s="39"/>
      <c r="I312" s="230"/>
      <c r="J312" s="39"/>
      <c r="K312" s="39"/>
      <c r="L312" s="43"/>
      <c r="M312" s="231"/>
      <c r="N312" s="232"/>
      <c r="O312" s="90"/>
      <c r="P312" s="90"/>
      <c r="Q312" s="90"/>
      <c r="R312" s="90"/>
      <c r="S312" s="90"/>
      <c r="T312" s="91"/>
      <c r="U312" s="37"/>
      <c r="V312" s="37"/>
      <c r="W312" s="37"/>
      <c r="X312" s="37"/>
      <c r="Y312" s="37"/>
      <c r="Z312" s="37"/>
      <c r="AA312" s="37"/>
      <c r="AB312" s="37"/>
      <c r="AC312" s="37"/>
      <c r="AD312" s="37"/>
      <c r="AE312" s="37"/>
      <c r="AT312" s="16" t="s">
        <v>160</v>
      </c>
      <c r="AU312" s="16" t="s">
        <v>82</v>
      </c>
    </row>
    <row r="313" s="2" customFormat="1">
      <c r="A313" s="37"/>
      <c r="B313" s="38"/>
      <c r="C313" s="39"/>
      <c r="D313" s="228" t="s">
        <v>134</v>
      </c>
      <c r="E313" s="39"/>
      <c r="F313" s="229" t="s">
        <v>462</v>
      </c>
      <c r="G313" s="39"/>
      <c r="H313" s="39"/>
      <c r="I313" s="230"/>
      <c r="J313" s="39"/>
      <c r="K313" s="39"/>
      <c r="L313" s="43"/>
      <c r="M313" s="231"/>
      <c r="N313" s="232"/>
      <c r="O313" s="90"/>
      <c r="P313" s="90"/>
      <c r="Q313" s="90"/>
      <c r="R313" s="90"/>
      <c r="S313" s="90"/>
      <c r="T313" s="91"/>
      <c r="U313" s="37"/>
      <c r="V313" s="37"/>
      <c r="W313" s="37"/>
      <c r="X313" s="37"/>
      <c r="Y313" s="37"/>
      <c r="Z313" s="37"/>
      <c r="AA313" s="37"/>
      <c r="AB313" s="37"/>
      <c r="AC313" s="37"/>
      <c r="AD313" s="37"/>
      <c r="AE313" s="37"/>
      <c r="AT313" s="16" t="s">
        <v>134</v>
      </c>
      <c r="AU313" s="16" t="s">
        <v>82</v>
      </c>
    </row>
    <row r="314" s="13" customFormat="1">
      <c r="A314" s="13"/>
      <c r="B314" s="240"/>
      <c r="C314" s="241"/>
      <c r="D314" s="228" t="s">
        <v>162</v>
      </c>
      <c r="E314" s="242" t="s">
        <v>1</v>
      </c>
      <c r="F314" s="243" t="s">
        <v>463</v>
      </c>
      <c r="G314" s="241"/>
      <c r="H314" s="244">
        <v>140</v>
      </c>
      <c r="I314" s="245"/>
      <c r="J314" s="241"/>
      <c r="K314" s="241"/>
      <c r="L314" s="246"/>
      <c r="M314" s="247"/>
      <c r="N314" s="248"/>
      <c r="O314" s="248"/>
      <c r="P314" s="248"/>
      <c r="Q314" s="248"/>
      <c r="R314" s="248"/>
      <c r="S314" s="248"/>
      <c r="T314" s="249"/>
      <c r="U314" s="13"/>
      <c r="V314" s="13"/>
      <c r="W314" s="13"/>
      <c r="X314" s="13"/>
      <c r="Y314" s="13"/>
      <c r="Z314" s="13"/>
      <c r="AA314" s="13"/>
      <c r="AB314" s="13"/>
      <c r="AC314" s="13"/>
      <c r="AD314" s="13"/>
      <c r="AE314" s="13"/>
      <c r="AT314" s="250" t="s">
        <v>162</v>
      </c>
      <c r="AU314" s="250" t="s">
        <v>82</v>
      </c>
      <c r="AV314" s="13" t="s">
        <v>82</v>
      </c>
      <c r="AW314" s="13" t="s">
        <v>30</v>
      </c>
      <c r="AX314" s="13" t="s">
        <v>78</v>
      </c>
      <c r="AY314" s="250" t="s">
        <v>128</v>
      </c>
    </row>
    <row r="315" s="2" customFormat="1">
      <c r="A315" s="37"/>
      <c r="B315" s="38"/>
      <c r="C315" s="215" t="s">
        <v>464</v>
      </c>
      <c r="D315" s="215" t="s">
        <v>129</v>
      </c>
      <c r="E315" s="216" t="s">
        <v>465</v>
      </c>
      <c r="F315" s="217" t="s">
        <v>466</v>
      </c>
      <c r="G315" s="218" t="s">
        <v>176</v>
      </c>
      <c r="H315" s="219">
        <v>8.4000000000000004</v>
      </c>
      <c r="I315" s="220"/>
      <c r="J315" s="221">
        <f>ROUND(I315*H315,2)</f>
        <v>0</v>
      </c>
      <c r="K315" s="217" t="s">
        <v>158</v>
      </c>
      <c r="L315" s="43"/>
      <c r="M315" s="222" t="s">
        <v>1</v>
      </c>
      <c r="N315" s="223" t="s">
        <v>38</v>
      </c>
      <c r="O315" s="90"/>
      <c r="P315" s="224">
        <f>O315*H315</f>
        <v>0</v>
      </c>
      <c r="Q315" s="224">
        <v>0.00017000000000000001</v>
      </c>
      <c r="R315" s="224">
        <f>Q315*H315</f>
        <v>0.0014280000000000002</v>
      </c>
      <c r="S315" s="224">
        <v>0</v>
      </c>
      <c r="T315" s="225">
        <f>S315*H315</f>
        <v>0</v>
      </c>
      <c r="U315" s="37"/>
      <c r="V315" s="37"/>
      <c r="W315" s="37"/>
      <c r="X315" s="37"/>
      <c r="Y315" s="37"/>
      <c r="Z315" s="37"/>
      <c r="AA315" s="37"/>
      <c r="AB315" s="37"/>
      <c r="AC315" s="37"/>
      <c r="AD315" s="37"/>
      <c r="AE315" s="37"/>
      <c r="AR315" s="226" t="s">
        <v>88</v>
      </c>
      <c r="AT315" s="226" t="s">
        <v>129</v>
      </c>
      <c r="AU315" s="226" t="s">
        <v>82</v>
      </c>
      <c r="AY315" s="16" t="s">
        <v>128</v>
      </c>
      <c r="BE315" s="227">
        <f>IF(N315="základní",J315,0)</f>
        <v>0</v>
      </c>
      <c r="BF315" s="227">
        <f>IF(N315="snížená",J315,0)</f>
        <v>0</v>
      </c>
      <c r="BG315" s="227">
        <f>IF(N315="zákl. přenesená",J315,0)</f>
        <v>0</v>
      </c>
      <c r="BH315" s="227">
        <f>IF(N315="sníž. přenesená",J315,0)</f>
        <v>0</v>
      </c>
      <c r="BI315" s="227">
        <f>IF(N315="nulová",J315,0)</f>
        <v>0</v>
      </c>
      <c r="BJ315" s="16" t="s">
        <v>78</v>
      </c>
      <c r="BK315" s="227">
        <f>ROUND(I315*H315,2)</f>
        <v>0</v>
      </c>
      <c r="BL315" s="16" t="s">
        <v>88</v>
      </c>
      <c r="BM315" s="226" t="s">
        <v>467</v>
      </c>
    </row>
    <row r="316" s="2" customFormat="1">
      <c r="A316" s="37"/>
      <c r="B316" s="38"/>
      <c r="C316" s="39"/>
      <c r="D316" s="228" t="s">
        <v>160</v>
      </c>
      <c r="E316" s="39"/>
      <c r="F316" s="239" t="s">
        <v>468</v>
      </c>
      <c r="G316" s="39"/>
      <c r="H316" s="39"/>
      <c r="I316" s="230"/>
      <c r="J316" s="39"/>
      <c r="K316" s="39"/>
      <c r="L316" s="43"/>
      <c r="M316" s="231"/>
      <c r="N316" s="232"/>
      <c r="O316" s="90"/>
      <c r="P316" s="90"/>
      <c r="Q316" s="90"/>
      <c r="R316" s="90"/>
      <c r="S316" s="90"/>
      <c r="T316" s="91"/>
      <c r="U316" s="37"/>
      <c r="V316" s="37"/>
      <c r="W316" s="37"/>
      <c r="X316" s="37"/>
      <c r="Y316" s="37"/>
      <c r="Z316" s="37"/>
      <c r="AA316" s="37"/>
      <c r="AB316" s="37"/>
      <c r="AC316" s="37"/>
      <c r="AD316" s="37"/>
      <c r="AE316" s="37"/>
      <c r="AT316" s="16" t="s">
        <v>160</v>
      </c>
      <c r="AU316" s="16" t="s">
        <v>82</v>
      </c>
    </row>
    <row r="317" s="13" customFormat="1">
      <c r="A317" s="13"/>
      <c r="B317" s="240"/>
      <c r="C317" s="241"/>
      <c r="D317" s="228" t="s">
        <v>162</v>
      </c>
      <c r="E317" s="242" t="s">
        <v>1</v>
      </c>
      <c r="F317" s="243" t="s">
        <v>469</v>
      </c>
      <c r="G317" s="241"/>
      <c r="H317" s="244">
        <v>8.4000000000000004</v>
      </c>
      <c r="I317" s="245"/>
      <c r="J317" s="241"/>
      <c r="K317" s="241"/>
      <c r="L317" s="246"/>
      <c r="M317" s="247"/>
      <c r="N317" s="248"/>
      <c r="O317" s="248"/>
      <c r="P317" s="248"/>
      <c r="Q317" s="248"/>
      <c r="R317" s="248"/>
      <c r="S317" s="248"/>
      <c r="T317" s="249"/>
      <c r="U317" s="13"/>
      <c r="V317" s="13"/>
      <c r="W317" s="13"/>
      <c r="X317" s="13"/>
      <c r="Y317" s="13"/>
      <c r="Z317" s="13"/>
      <c r="AA317" s="13"/>
      <c r="AB317" s="13"/>
      <c r="AC317" s="13"/>
      <c r="AD317" s="13"/>
      <c r="AE317" s="13"/>
      <c r="AT317" s="250" t="s">
        <v>162</v>
      </c>
      <c r="AU317" s="250" t="s">
        <v>82</v>
      </c>
      <c r="AV317" s="13" t="s">
        <v>82</v>
      </c>
      <c r="AW317" s="13" t="s">
        <v>30</v>
      </c>
      <c r="AX317" s="13" t="s">
        <v>78</v>
      </c>
      <c r="AY317" s="250" t="s">
        <v>128</v>
      </c>
    </row>
    <row r="318" s="2" customFormat="1">
      <c r="A318" s="37"/>
      <c r="B318" s="38"/>
      <c r="C318" s="215" t="s">
        <v>470</v>
      </c>
      <c r="D318" s="215" t="s">
        <v>129</v>
      </c>
      <c r="E318" s="216" t="s">
        <v>471</v>
      </c>
      <c r="F318" s="217" t="s">
        <v>472</v>
      </c>
      <c r="G318" s="218" t="s">
        <v>207</v>
      </c>
      <c r="H318" s="219">
        <v>3</v>
      </c>
      <c r="I318" s="220"/>
      <c r="J318" s="221">
        <f>ROUND(I318*H318,2)</f>
        <v>0</v>
      </c>
      <c r="K318" s="217" t="s">
        <v>158</v>
      </c>
      <c r="L318" s="43"/>
      <c r="M318" s="222" t="s">
        <v>1</v>
      </c>
      <c r="N318" s="223" t="s">
        <v>38</v>
      </c>
      <c r="O318" s="90"/>
      <c r="P318" s="224">
        <f>O318*H318</f>
        <v>0</v>
      </c>
      <c r="Q318" s="224">
        <v>0.00023000000000000001</v>
      </c>
      <c r="R318" s="224">
        <f>Q318*H318</f>
        <v>0.00069000000000000008</v>
      </c>
      <c r="S318" s="224">
        <v>0</v>
      </c>
      <c r="T318" s="225">
        <f>S318*H318</f>
        <v>0</v>
      </c>
      <c r="U318" s="37"/>
      <c r="V318" s="37"/>
      <c r="W318" s="37"/>
      <c r="X318" s="37"/>
      <c r="Y318" s="37"/>
      <c r="Z318" s="37"/>
      <c r="AA318" s="37"/>
      <c r="AB318" s="37"/>
      <c r="AC318" s="37"/>
      <c r="AD318" s="37"/>
      <c r="AE318" s="37"/>
      <c r="AR318" s="226" t="s">
        <v>88</v>
      </c>
      <c r="AT318" s="226" t="s">
        <v>129</v>
      </c>
      <c r="AU318" s="226" t="s">
        <v>82</v>
      </c>
      <c r="AY318" s="16" t="s">
        <v>128</v>
      </c>
      <c r="BE318" s="227">
        <f>IF(N318="základní",J318,0)</f>
        <v>0</v>
      </c>
      <c r="BF318" s="227">
        <f>IF(N318="snížená",J318,0)</f>
        <v>0</v>
      </c>
      <c r="BG318" s="227">
        <f>IF(N318="zákl. přenesená",J318,0)</f>
        <v>0</v>
      </c>
      <c r="BH318" s="227">
        <f>IF(N318="sníž. přenesená",J318,0)</f>
        <v>0</v>
      </c>
      <c r="BI318" s="227">
        <f>IF(N318="nulová",J318,0)</f>
        <v>0</v>
      </c>
      <c r="BJ318" s="16" t="s">
        <v>78</v>
      </c>
      <c r="BK318" s="227">
        <f>ROUND(I318*H318,2)</f>
        <v>0</v>
      </c>
      <c r="BL318" s="16" t="s">
        <v>88</v>
      </c>
      <c r="BM318" s="226" t="s">
        <v>473</v>
      </c>
    </row>
    <row r="319" s="2" customFormat="1">
      <c r="A319" s="37"/>
      <c r="B319" s="38"/>
      <c r="C319" s="39"/>
      <c r="D319" s="228" t="s">
        <v>160</v>
      </c>
      <c r="E319" s="39"/>
      <c r="F319" s="239" t="s">
        <v>474</v>
      </c>
      <c r="G319" s="39"/>
      <c r="H319" s="39"/>
      <c r="I319" s="230"/>
      <c r="J319" s="39"/>
      <c r="K319" s="39"/>
      <c r="L319" s="43"/>
      <c r="M319" s="231"/>
      <c r="N319" s="232"/>
      <c r="O319" s="90"/>
      <c r="P319" s="90"/>
      <c r="Q319" s="90"/>
      <c r="R319" s="90"/>
      <c r="S319" s="90"/>
      <c r="T319" s="91"/>
      <c r="U319" s="37"/>
      <c r="V319" s="37"/>
      <c r="W319" s="37"/>
      <c r="X319" s="37"/>
      <c r="Y319" s="37"/>
      <c r="Z319" s="37"/>
      <c r="AA319" s="37"/>
      <c r="AB319" s="37"/>
      <c r="AC319" s="37"/>
      <c r="AD319" s="37"/>
      <c r="AE319" s="37"/>
      <c r="AT319" s="16" t="s">
        <v>160</v>
      </c>
      <c r="AU319" s="16" t="s">
        <v>82</v>
      </c>
    </row>
    <row r="320" s="2" customFormat="1">
      <c r="A320" s="37"/>
      <c r="B320" s="38"/>
      <c r="C320" s="39"/>
      <c r="D320" s="228" t="s">
        <v>134</v>
      </c>
      <c r="E320" s="39"/>
      <c r="F320" s="229" t="s">
        <v>475</v>
      </c>
      <c r="G320" s="39"/>
      <c r="H320" s="39"/>
      <c r="I320" s="230"/>
      <c r="J320" s="39"/>
      <c r="K320" s="39"/>
      <c r="L320" s="43"/>
      <c r="M320" s="231"/>
      <c r="N320" s="232"/>
      <c r="O320" s="90"/>
      <c r="P320" s="90"/>
      <c r="Q320" s="90"/>
      <c r="R320" s="90"/>
      <c r="S320" s="90"/>
      <c r="T320" s="91"/>
      <c r="U320" s="37"/>
      <c r="V320" s="37"/>
      <c r="W320" s="37"/>
      <c r="X320" s="37"/>
      <c r="Y320" s="37"/>
      <c r="Z320" s="37"/>
      <c r="AA320" s="37"/>
      <c r="AB320" s="37"/>
      <c r="AC320" s="37"/>
      <c r="AD320" s="37"/>
      <c r="AE320" s="37"/>
      <c r="AT320" s="16" t="s">
        <v>134</v>
      </c>
      <c r="AU320" s="16" t="s">
        <v>82</v>
      </c>
    </row>
    <row r="321" s="13" customFormat="1">
      <c r="A321" s="13"/>
      <c r="B321" s="240"/>
      <c r="C321" s="241"/>
      <c r="D321" s="228" t="s">
        <v>162</v>
      </c>
      <c r="E321" s="242" t="s">
        <v>1</v>
      </c>
      <c r="F321" s="243" t="s">
        <v>85</v>
      </c>
      <c r="G321" s="241"/>
      <c r="H321" s="244">
        <v>3</v>
      </c>
      <c r="I321" s="245"/>
      <c r="J321" s="241"/>
      <c r="K321" s="241"/>
      <c r="L321" s="246"/>
      <c r="M321" s="247"/>
      <c r="N321" s="248"/>
      <c r="O321" s="248"/>
      <c r="P321" s="248"/>
      <c r="Q321" s="248"/>
      <c r="R321" s="248"/>
      <c r="S321" s="248"/>
      <c r="T321" s="249"/>
      <c r="U321" s="13"/>
      <c r="V321" s="13"/>
      <c r="W321" s="13"/>
      <c r="X321" s="13"/>
      <c r="Y321" s="13"/>
      <c r="Z321" s="13"/>
      <c r="AA321" s="13"/>
      <c r="AB321" s="13"/>
      <c r="AC321" s="13"/>
      <c r="AD321" s="13"/>
      <c r="AE321" s="13"/>
      <c r="AT321" s="250" t="s">
        <v>162</v>
      </c>
      <c r="AU321" s="250" t="s">
        <v>82</v>
      </c>
      <c r="AV321" s="13" t="s">
        <v>82</v>
      </c>
      <c r="AW321" s="13" t="s">
        <v>30</v>
      </c>
      <c r="AX321" s="13" t="s">
        <v>78</v>
      </c>
      <c r="AY321" s="250" t="s">
        <v>128</v>
      </c>
    </row>
    <row r="322" s="2" customFormat="1" ht="21.75" customHeight="1">
      <c r="A322" s="37"/>
      <c r="B322" s="38"/>
      <c r="C322" s="251" t="s">
        <v>476</v>
      </c>
      <c r="D322" s="251" t="s">
        <v>200</v>
      </c>
      <c r="E322" s="252" t="s">
        <v>477</v>
      </c>
      <c r="F322" s="253" t="s">
        <v>478</v>
      </c>
      <c r="G322" s="254" t="s">
        <v>220</v>
      </c>
      <c r="H322" s="255">
        <v>0.057000000000000002</v>
      </c>
      <c r="I322" s="256"/>
      <c r="J322" s="257">
        <f>ROUND(I322*H322,2)</f>
        <v>0</v>
      </c>
      <c r="K322" s="253" t="s">
        <v>158</v>
      </c>
      <c r="L322" s="258"/>
      <c r="M322" s="259" t="s">
        <v>1</v>
      </c>
      <c r="N322" s="260" t="s">
        <v>38</v>
      </c>
      <c r="O322" s="90"/>
      <c r="P322" s="224">
        <f>O322*H322</f>
        <v>0</v>
      </c>
      <c r="Q322" s="224">
        <v>1</v>
      </c>
      <c r="R322" s="224">
        <f>Q322*H322</f>
        <v>0.057000000000000002</v>
      </c>
      <c r="S322" s="224">
        <v>0</v>
      </c>
      <c r="T322" s="225">
        <f>S322*H322</f>
        <v>0</v>
      </c>
      <c r="U322" s="37"/>
      <c r="V322" s="37"/>
      <c r="W322" s="37"/>
      <c r="X322" s="37"/>
      <c r="Y322" s="37"/>
      <c r="Z322" s="37"/>
      <c r="AA322" s="37"/>
      <c r="AB322" s="37"/>
      <c r="AC322" s="37"/>
      <c r="AD322" s="37"/>
      <c r="AE322" s="37"/>
      <c r="AR322" s="226" t="s">
        <v>100</v>
      </c>
      <c r="AT322" s="226" t="s">
        <v>200</v>
      </c>
      <c r="AU322" s="226" t="s">
        <v>82</v>
      </c>
      <c r="AY322" s="16" t="s">
        <v>128</v>
      </c>
      <c r="BE322" s="227">
        <f>IF(N322="základní",J322,0)</f>
        <v>0</v>
      </c>
      <c r="BF322" s="227">
        <f>IF(N322="snížená",J322,0)</f>
        <v>0</v>
      </c>
      <c r="BG322" s="227">
        <f>IF(N322="zákl. přenesená",J322,0)</f>
        <v>0</v>
      </c>
      <c r="BH322" s="227">
        <f>IF(N322="sníž. přenesená",J322,0)</f>
        <v>0</v>
      </c>
      <c r="BI322" s="227">
        <f>IF(N322="nulová",J322,0)</f>
        <v>0</v>
      </c>
      <c r="BJ322" s="16" t="s">
        <v>78</v>
      </c>
      <c r="BK322" s="227">
        <f>ROUND(I322*H322,2)</f>
        <v>0</v>
      </c>
      <c r="BL322" s="16" t="s">
        <v>88</v>
      </c>
      <c r="BM322" s="226" t="s">
        <v>479</v>
      </c>
    </row>
    <row r="323" s="2" customFormat="1">
      <c r="A323" s="37"/>
      <c r="B323" s="38"/>
      <c r="C323" s="39"/>
      <c r="D323" s="228" t="s">
        <v>160</v>
      </c>
      <c r="E323" s="39"/>
      <c r="F323" s="239" t="s">
        <v>478</v>
      </c>
      <c r="G323" s="39"/>
      <c r="H323" s="39"/>
      <c r="I323" s="230"/>
      <c r="J323" s="39"/>
      <c r="K323" s="39"/>
      <c r="L323" s="43"/>
      <c r="M323" s="231"/>
      <c r="N323" s="232"/>
      <c r="O323" s="90"/>
      <c r="P323" s="90"/>
      <c r="Q323" s="90"/>
      <c r="R323" s="90"/>
      <c r="S323" s="90"/>
      <c r="T323" s="91"/>
      <c r="U323" s="37"/>
      <c r="V323" s="37"/>
      <c r="W323" s="37"/>
      <c r="X323" s="37"/>
      <c r="Y323" s="37"/>
      <c r="Z323" s="37"/>
      <c r="AA323" s="37"/>
      <c r="AB323" s="37"/>
      <c r="AC323" s="37"/>
      <c r="AD323" s="37"/>
      <c r="AE323" s="37"/>
      <c r="AT323" s="16" t="s">
        <v>160</v>
      </c>
      <c r="AU323" s="16" t="s">
        <v>82</v>
      </c>
    </row>
    <row r="324" s="2" customFormat="1">
      <c r="A324" s="37"/>
      <c r="B324" s="38"/>
      <c r="C324" s="39"/>
      <c r="D324" s="228" t="s">
        <v>134</v>
      </c>
      <c r="E324" s="39"/>
      <c r="F324" s="229" t="s">
        <v>480</v>
      </c>
      <c r="G324" s="39"/>
      <c r="H324" s="39"/>
      <c r="I324" s="230"/>
      <c r="J324" s="39"/>
      <c r="K324" s="39"/>
      <c r="L324" s="43"/>
      <c r="M324" s="231"/>
      <c r="N324" s="232"/>
      <c r="O324" s="90"/>
      <c r="P324" s="90"/>
      <c r="Q324" s="90"/>
      <c r="R324" s="90"/>
      <c r="S324" s="90"/>
      <c r="T324" s="91"/>
      <c r="U324" s="37"/>
      <c r="V324" s="37"/>
      <c r="W324" s="37"/>
      <c r="X324" s="37"/>
      <c r="Y324" s="37"/>
      <c r="Z324" s="37"/>
      <c r="AA324" s="37"/>
      <c r="AB324" s="37"/>
      <c r="AC324" s="37"/>
      <c r="AD324" s="37"/>
      <c r="AE324" s="37"/>
      <c r="AT324" s="16" t="s">
        <v>134</v>
      </c>
      <c r="AU324" s="16" t="s">
        <v>82</v>
      </c>
    </row>
    <row r="325" s="13" customFormat="1">
      <c r="A325" s="13"/>
      <c r="B325" s="240"/>
      <c r="C325" s="241"/>
      <c r="D325" s="228" t="s">
        <v>162</v>
      </c>
      <c r="E325" s="242" t="s">
        <v>1</v>
      </c>
      <c r="F325" s="243" t="s">
        <v>481</v>
      </c>
      <c r="G325" s="241"/>
      <c r="H325" s="244">
        <v>0.057000000000000002</v>
      </c>
      <c r="I325" s="245"/>
      <c r="J325" s="241"/>
      <c r="K325" s="241"/>
      <c r="L325" s="246"/>
      <c r="M325" s="247"/>
      <c r="N325" s="248"/>
      <c r="O325" s="248"/>
      <c r="P325" s="248"/>
      <c r="Q325" s="248"/>
      <c r="R325" s="248"/>
      <c r="S325" s="248"/>
      <c r="T325" s="249"/>
      <c r="U325" s="13"/>
      <c r="V325" s="13"/>
      <c r="W325" s="13"/>
      <c r="X325" s="13"/>
      <c r="Y325" s="13"/>
      <c r="Z325" s="13"/>
      <c r="AA325" s="13"/>
      <c r="AB325" s="13"/>
      <c r="AC325" s="13"/>
      <c r="AD325" s="13"/>
      <c r="AE325" s="13"/>
      <c r="AT325" s="250" t="s">
        <v>162</v>
      </c>
      <c r="AU325" s="250" t="s">
        <v>82</v>
      </c>
      <c r="AV325" s="13" t="s">
        <v>82</v>
      </c>
      <c r="AW325" s="13" t="s">
        <v>30</v>
      </c>
      <c r="AX325" s="13" t="s">
        <v>78</v>
      </c>
      <c r="AY325" s="250" t="s">
        <v>128</v>
      </c>
    </row>
    <row r="326" s="2" customFormat="1" ht="16.5" customHeight="1">
      <c r="A326" s="37"/>
      <c r="B326" s="38"/>
      <c r="C326" s="251" t="s">
        <v>482</v>
      </c>
      <c r="D326" s="251" t="s">
        <v>200</v>
      </c>
      <c r="E326" s="252" t="s">
        <v>483</v>
      </c>
      <c r="F326" s="253" t="s">
        <v>484</v>
      </c>
      <c r="G326" s="254" t="s">
        <v>176</v>
      </c>
      <c r="H326" s="255">
        <v>8.4000000000000004</v>
      </c>
      <c r="I326" s="256"/>
      <c r="J326" s="257">
        <f>ROUND(I326*H326,2)</f>
        <v>0</v>
      </c>
      <c r="K326" s="253" t="s">
        <v>158</v>
      </c>
      <c r="L326" s="258"/>
      <c r="M326" s="259" t="s">
        <v>1</v>
      </c>
      <c r="N326" s="260" t="s">
        <v>38</v>
      </c>
      <c r="O326" s="90"/>
      <c r="P326" s="224">
        <f>O326*H326</f>
        <v>0</v>
      </c>
      <c r="Q326" s="224">
        <v>0.0038500000000000001</v>
      </c>
      <c r="R326" s="224">
        <f>Q326*H326</f>
        <v>0.032340000000000001</v>
      </c>
      <c r="S326" s="224">
        <v>0</v>
      </c>
      <c r="T326" s="225">
        <f>S326*H326</f>
        <v>0</v>
      </c>
      <c r="U326" s="37"/>
      <c r="V326" s="37"/>
      <c r="W326" s="37"/>
      <c r="X326" s="37"/>
      <c r="Y326" s="37"/>
      <c r="Z326" s="37"/>
      <c r="AA326" s="37"/>
      <c r="AB326" s="37"/>
      <c r="AC326" s="37"/>
      <c r="AD326" s="37"/>
      <c r="AE326" s="37"/>
      <c r="AR326" s="226" t="s">
        <v>100</v>
      </c>
      <c r="AT326" s="226" t="s">
        <v>200</v>
      </c>
      <c r="AU326" s="226" t="s">
        <v>82</v>
      </c>
      <c r="AY326" s="16" t="s">
        <v>128</v>
      </c>
      <c r="BE326" s="227">
        <f>IF(N326="základní",J326,0)</f>
        <v>0</v>
      </c>
      <c r="BF326" s="227">
        <f>IF(N326="snížená",J326,0)</f>
        <v>0</v>
      </c>
      <c r="BG326" s="227">
        <f>IF(N326="zákl. přenesená",J326,0)</f>
        <v>0</v>
      </c>
      <c r="BH326" s="227">
        <f>IF(N326="sníž. přenesená",J326,0)</f>
        <v>0</v>
      </c>
      <c r="BI326" s="227">
        <f>IF(N326="nulová",J326,0)</f>
        <v>0</v>
      </c>
      <c r="BJ326" s="16" t="s">
        <v>78</v>
      </c>
      <c r="BK326" s="227">
        <f>ROUND(I326*H326,2)</f>
        <v>0</v>
      </c>
      <c r="BL326" s="16" t="s">
        <v>88</v>
      </c>
      <c r="BM326" s="226" t="s">
        <v>485</v>
      </c>
    </row>
    <row r="327" s="2" customFormat="1">
      <c r="A327" s="37"/>
      <c r="B327" s="38"/>
      <c r="C327" s="39"/>
      <c r="D327" s="228" t="s">
        <v>160</v>
      </c>
      <c r="E327" s="39"/>
      <c r="F327" s="239" t="s">
        <v>484</v>
      </c>
      <c r="G327" s="39"/>
      <c r="H327" s="39"/>
      <c r="I327" s="230"/>
      <c r="J327" s="39"/>
      <c r="K327" s="39"/>
      <c r="L327" s="43"/>
      <c r="M327" s="231"/>
      <c r="N327" s="232"/>
      <c r="O327" s="90"/>
      <c r="P327" s="90"/>
      <c r="Q327" s="90"/>
      <c r="R327" s="90"/>
      <c r="S327" s="90"/>
      <c r="T327" s="91"/>
      <c r="U327" s="37"/>
      <c r="V327" s="37"/>
      <c r="W327" s="37"/>
      <c r="X327" s="37"/>
      <c r="Y327" s="37"/>
      <c r="Z327" s="37"/>
      <c r="AA327" s="37"/>
      <c r="AB327" s="37"/>
      <c r="AC327" s="37"/>
      <c r="AD327" s="37"/>
      <c r="AE327" s="37"/>
      <c r="AT327" s="16" t="s">
        <v>160</v>
      </c>
      <c r="AU327" s="16" t="s">
        <v>82</v>
      </c>
    </row>
    <row r="328" s="13" customFormat="1">
      <c r="A328" s="13"/>
      <c r="B328" s="240"/>
      <c r="C328" s="241"/>
      <c r="D328" s="228" t="s">
        <v>162</v>
      </c>
      <c r="E328" s="242" t="s">
        <v>1</v>
      </c>
      <c r="F328" s="243" t="s">
        <v>486</v>
      </c>
      <c r="G328" s="241"/>
      <c r="H328" s="244">
        <v>8.4000000000000004</v>
      </c>
      <c r="I328" s="245"/>
      <c r="J328" s="241"/>
      <c r="K328" s="241"/>
      <c r="L328" s="246"/>
      <c r="M328" s="247"/>
      <c r="N328" s="248"/>
      <c r="O328" s="248"/>
      <c r="P328" s="248"/>
      <c r="Q328" s="248"/>
      <c r="R328" s="248"/>
      <c r="S328" s="248"/>
      <c r="T328" s="249"/>
      <c r="U328" s="13"/>
      <c r="V328" s="13"/>
      <c r="W328" s="13"/>
      <c r="X328" s="13"/>
      <c r="Y328" s="13"/>
      <c r="Z328" s="13"/>
      <c r="AA328" s="13"/>
      <c r="AB328" s="13"/>
      <c r="AC328" s="13"/>
      <c r="AD328" s="13"/>
      <c r="AE328" s="13"/>
      <c r="AT328" s="250" t="s">
        <v>162</v>
      </c>
      <c r="AU328" s="250" t="s">
        <v>82</v>
      </c>
      <c r="AV328" s="13" t="s">
        <v>82</v>
      </c>
      <c r="AW328" s="13" t="s">
        <v>30</v>
      </c>
      <c r="AX328" s="13" t="s">
        <v>78</v>
      </c>
      <c r="AY328" s="250" t="s">
        <v>128</v>
      </c>
    </row>
    <row r="329" s="2" customFormat="1">
      <c r="A329" s="37"/>
      <c r="B329" s="38"/>
      <c r="C329" s="251" t="s">
        <v>487</v>
      </c>
      <c r="D329" s="251" t="s">
        <v>200</v>
      </c>
      <c r="E329" s="252" t="s">
        <v>488</v>
      </c>
      <c r="F329" s="253" t="s">
        <v>489</v>
      </c>
      <c r="G329" s="254" t="s">
        <v>207</v>
      </c>
      <c r="H329" s="255">
        <v>60</v>
      </c>
      <c r="I329" s="256"/>
      <c r="J329" s="257">
        <f>ROUND(I329*H329,2)</f>
        <v>0</v>
      </c>
      <c r="K329" s="253" t="s">
        <v>158</v>
      </c>
      <c r="L329" s="258"/>
      <c r="M329" s="259" t="s">
        <v>1</v>
      </c>
      <c r="N329" s="260" t="s">
        <v>38</v>
      </c>
      <c r="O329" s="90"/>
      <c r="P329" s="224">
        <f>O329*H329</f>
        <v>0</v>
      </c>
      <c r="Q329" s="224">
        <v>0.00042999999999999999</v>
      </c>
      <c r="R329" s="224">
        <f>Q329*H329</f>
        <v>0.0258</v>
      </c>
      <c r="S329" s="224">
        <v>0</v>
      </c>
      <c r="T329" s="225">
        <f>S329*H329</f>
        <v>0</v>
      </c>
      <c r="U329" s="37"/>
      <c r="V329" s="37"/>
      <c r="W329" s="37"/>
      <c r="X329" s="37"/>
      <c r="Y329" s="37"/>
      <c r="Z329" s="37"/>
      <c r="AA329" s="37"/>
      <c r="AB329" s="37"/>
      <c r="AC329" s="37"/>
      <c r="AD329" s="37"/>
      <c r="AE329" s="37"/>
      <c r="AR329" s="226" t="s">
        <v>100</v>
      </c>
      <c r="AT329" s="226" t="s">
        <v>200</v>
      </c>
      <c r="AU329" s="226" t="s">
        <v>82</v>
      </c>
      <c r="AY329" s="16" t="s">
        <v>128</v>
      </c>
      <c r="BE329" s="227">
        <f>IF(N329="základní",J329,0)</f>
        <v>0</v>
      </c>
      <c r="BF329" s="227">
        <f>IF(N329="snížená",J329,0)</f>
        <v>0</v>
      </c>
      <c r="BG329" s="227">
        <f>IF(N329="zákl. přenesená",J329,0)</f>
        <v>0</v>
      </c>
      <c r="BH329" s="227">
        <f>IF(N329="sníž. přenesená",J329,0)</f>
        <v>0</v>
      </c>
      <c r="BI329" s="227">
        <f>IF(N329="nulová",J329,0)</f>
        <v>0</v>
      </c>
      <c r="BJ329" s="16" t="s">
        <v>78</v>
      </c>
      <c r="BK329" s="227">
        <f>ROUND(I329*H329,2)</f>
        <v>0</v>
      </c>
      <c r="BL329" s="16" t="s">
        <v>88</v>
      </c>
      <c r="BM329" s="226" t="s">
        <v>490</v>
      </c>
    </row>
    <row r="330" s="2" customFormat="1">
      <c r="A330" s="37"/>
      <c r="B330" s="38"/>
      <c r="C330" s="39"/>
      <c r="D330" s="228" t="s">
        <v>160</v>
      </c>
      <c r="E330" s="39"/>
      <c r="F330" s="239" t="s">
        <v>489</v>
      </c>
      <c r="G330" s="39"/>
      <c r="H330" s="39"/>
      <c r="I330" s="230"/>
      <c r="J330" s="39"/>
      <c r="K330" s="39"/>
      <c r="L330" s="43"/>
      <c r="M330" s="231"/>
      <c r="N330" s="232"/>
      <c r="O330" s="90"/>
      <c r="P330" s="90"/>
      <c r="Q330" s="90"/>
      <c r="R330" s="90"/>
      <c r="S330" s="90"/>
      <c r="T330" s="91"/>
      <c r="U330" s="37"/>
      <c r="V330" s="37"/>
      <c r="W330" s="37"/>
      <c r="X330" s="37"/>
      <c r="Y330" s="37"/>
      <c r="Z330" s="37"/>
      <c r="AA330" s="37"/>
      <c r="AB330" s="37"/>
      <c r="AC330" s="37"/>
      <c r="AD330" s="37"/>
      <c r="AE330" s="37"/>
      <c r="AT330" s="16" t="s">
        <v>160</v>
      </c>
      <c r="AU330" s="16" t="s">
        <v>82</v>
      </c>
    </row>
    <row r="331" s="13" customFormat="1">
      <c r="A331" s="13"/>
      <c r="B331" s="240"/>
      <c r="C331" s="241"/>
      <c r="D331" s="228" t="s">
        <v>162</v>
      </c>
      <c r="E331" s="242" t="s">
        <v>1</v>
      </c>
      <c r="F331" s="243" t="s">
        <v>491</v>
      </c>
      <c r="G331" s="241"/>
      <c r="H331" s="244">
        <v>60</v>
      </c>
      <c r="I331" s="245"/>
      <c r="J331" s="241"/>
      <c r="K331" s="241"/>
      <c r="L331" s="246"/>
      <c r="M331" s="247"/>
      <c r="N331" s="248"/>
      <c r="O331" s="248"/>
      <c r="P331" s="248"/>
      <c r="Q331" s="248"/>
      <c r="R331" s="248"/>
      <c r="S331" s="248"/>
      <c r="T331" s="249"/>
      <c r="U331" s="13"/>
      <c r="V331" s="13"/>
      <c r="W331" s="13"/>
      <c r="X331" s="13"/>
      <c r="Y331" s="13"/>
      <c r="Z331" s="13"/>
      <c r="AA331" s="13"/>
      <c r="AB331" s="13"/>
      <c r="AC331" s="13"/>
      <c r="AD331" s="13"/>
      <c r="AE331" s="13"/>
      <c r="AT331" s="250" t="s">
        <v>162</v>
      </c>
      <c r="AU331" s="250" t="s">
        <v>82</v>
      </c>
      <c r="AV331" s="13" t="s">
        <v>82</v>
      </c>
      <c r="AW331" s="13" t="s">
        <v>30</v>
      </c>
      <c r="AX331" s="13" t="s">
        <v>78</v>
      </c>
      <c r="AY331" s="250" t="s">
        <v>128</v>
      </c>
    </row>
    <row r="332" s="2" customFormat="1" ht="33" customHeight="1">
      <c r="A332" s="37"/>
      <c r="B332" s="38"/>
      <c r="C332" s="215" t="s">
        <v>492</v>
      </c>
      <c r="D332" s="215" t="s">
        <v>129</v>
      </c>
      <c r="E332" s="216" t="s">
        <v>493</v>
      </c>
      <c r="F332" s="217" t="s">
        <v>494</v>
      </c>
      <c r="G332" s="218" t="s">
        <v>157</v>
      </c>
      <c r="H332" s="219">
        <v>102</v>
      </c>
      <c r="I332" s="220"/>
      <c r="J332" s="221">
        <f>ROUND(I332*H332,2)</f>
        <v>0</v>
      </c>
      <c r="K332" s="217" t="s">
        <v>1</v>
      </c>
      <c r="L332" s="43"/>
      <c r="M332" s="222" t="s">
        <v>1</v>
      </c>
      <c r="N332" s="223" t="s">
        <v>38</v>
      </c>
      <c r="O332" s="90"/>
      <c r="P332" s="224">
        <f>O332*H332</f>
        <v>0</v>
      </c>
      <c r="Q332" s="224">
        <v>0</v>
      </c>
      <c r="R332" s="224">
        <f>Q332*H332</f>
        <v>0</v>
      </c>
      <c r="S332" s="224">
        <v>0</v>
      </c>
      <c r="T332" s="225">
        <f>S332*H332</f>
        <v>0</v>
      </c>
      <c r="U332" s="37"/>
      <c r="V332" s="37"/>
      <c r="W332" s="37"/>
      <c r="X332" s="37"/>
      <c r="Y332" s="37"/>
      <c r="Z332" s="37"/>
      <c r="AA332" s="37"/>
      <c r="AB332" s="37"/>
      <c r="AC332" s="37"/>
      <c r="AD332" s="37"/>
      <c r="AE332" s="37"/>
      <c r="AR332" s="226" t="s">
        <v>88</v>
      </c>
      <c r="AT332" s="226" t="s">
        <v>129</v>
      </c>
      <c r="AU332" s="226" t="s">
        <v>82</v>
      </c>
      <c r="AY332" s="16" t="s">
        <v>128</v>
      </c>
      <c r="BE332" s="227">
        <f>IF(N332="základní",J332,0)</f>
        <v>0</v>
      </c>
      <c r="BF332" s="227">
        <f>IF(N332="snížená",J332,0)</f>
        <v>0</v>
      </c>
      <c r="BG332" s="227">
        <f>IF(N332="zákl. přenesená",J332,0)</f>
        <v>0</v>
      </c>
      <c r="BH332" s="227">
        <f>IF(N332="sníž. přenesená",J332,0)</f>
        <v>0</v>
      </c>
      <c r="BI332" s="227">
        <f>IF(N332="nulová",J332,0)</f>
        <v>0</v>
      </c>
      <c r="BJ332" s="16" t="s">
        <v>78</v>
      </c>
      <c r="BK332" s="227">
        <f>ROUND(I332*H332,2)</f>
        <v>0</v>
      </c>
      <c r="BL332" s="16" t="s">
        <v>88</v>
      </c>
      <c r="BM332" s="226" t="s">
        <v>495</v>
      </c>
    </row>
    <row r="333" s="2" customFormat="1">
      <c r="A333" s="37"/>
      <c r="B333" s="38"/>
      <c r="C333" s="39"/>
      <c r="D333" s="228" t="s">
        <v>160</v>
      </c>
      <c r="E333" s="39"/>
      <c r="F333" s="239" t="s">
        <v>496</v>
      </c>
      <c r="G333" s="39"/>
      <c r="H333" s="39"/>
      <c r="I333" s="230"/>
      <c r="J333" s="39"/>
      <c r="K333" s="39"/>
      <c r="L333" s="43"/>
      <c r="M333" s="231"/>
      <c r="N333" s="232"/>
      <c r="O333" s="90"/>
      <c r="P333" s="90"/>
      <c r="Q333" s="90"/>
      <c r="R333" s="90"/>
      <c r="S333" s="90"/>
      <c r="T333" s="91"/>
      <c r="U333" s="37"/>
      <c r="V333" s="37"/>
      <c r="W333" s="37"/>
      <c r="X333" s="37"/>
      <c r="Y333" s="37"/>
      <c r="Z333" s="37"/>
      <c r="AA333" s="37"/>
      <c r="AB333" s="37"/>
      <c r="AC333" s="37"/>
      <c r="AD333" s="37"/>
      <c r="AE333" s="37"/>
      <c r="AT333" s="16" t="s">
        <v>160</v>
      </c>
      <c r="AU333" s="16" t="s">
        <v>82</v>
      </c>
    </row>
    <row r="334" s="2" customFormat="1">
      <c r="A334" s="37"/>
      <c r="B334" s="38"/>
      <c r="C334" s="39"/>
      <c r="D334" s="228" t="s">
        <v>134</v>
      </c>
      <c r="E334" s="39"/>
      <c r="F334" s="229" t="s">
        <v>497</v>
      </c>
      <c r="G334" s="39"/>
      <c r="H334" s="39"/>
      <c r="I334" s="230"/>
      <c r="J334" s="39"/>
      <c r="K334" s="39"/>
      <c r="L334" s="43"/>
      <c r="M334" s="231"/>
      <c r="N334" s="232"/>
      <c r="O334" s="90"/>
      <c r="P334" s="90"/>
      <c r="Q334" s="90"/>
      <c r="R334" s="90"/>
      <c r="S334" s="90"/>
      <c r="T334" s="91"/>
      <c r="U334" s="37"/>
      <c r="V334" s="37"/>
      <c r="W334" s="37"/>
      <c r="X334" s="37"/>
      <c r="Y334" s="37"/>
      <c r="Z334" s="37"/>
      <c r="AA334" s="37"/>
      <c r="AB334" s="37"/>
      <c r="AC334" s="37"/>
      <c r="AD334" s="37"/>
      <c r="AE334" s="37"/>
      <c r="AT334" s="16" t="s">
        <v>134</v>
      </c>
      <c r="AU334" s="16" t="s">
        <v>82</v>
      </c>
    </row>
    <row r="335" s="13" customFormat="1">
      <c r="A335" s="13"/>
      <c r="B335" s="240"/>
      <c r="C335" s="241"/>
      <c r="D335" s="228" t="s">
        <v>162</v>
      </c>
      <c r="E335" s="242" t="s">
        <v>1</v>
      </c>
      <c r="F335" s="243" t="s">
        <v>498</v>
      </c>
      <c r="G335" s="241"/>
      <c r="H335" s="244">
        <v>102</v>
      </c>
      <c r="I335" s="245"/>
      <c r="J335" s="241"/>
      <c r="K335" s="241"/>
      <c r="L335" s="246"/>
      <c r="M335" s="247"/>
      <c r="N335" s="248"/>
      <c r="O335" s="248"/>
      <c r="P335" s="248"/>
      <c r="Q335" s="248"/>
      <c r="R335" s="248"/>
      <c r="S335" s="248"/>
      <c r="T335" s="249"/>
      <c r="U335" s="13"/>
      <c r="V335" s="13"/>
      <c r="W335" s="13"/>
      <c r="X335" s="13"/>
      <c r="Y335" s="13"/>
      <c r="Z335" s="13"/>
      <c r="AA335" s="13"/>
      <c r="AB335" s="13"/>
      <c r="AC335" s="13"/>
      <c r="AD335" s="13"/>
      <c r="AE335" s="13"/>
      <c r="AT335" s="250" t="s">
        <v>162</v>
      </c>
      <c r="AU335" s="250" t="s">
        <v>82</v>
      </c>
      <c r="AV335" s="13" t="s">
        <v>82</v>
      </c>
      <c r="AW335" s="13" t="s">
        <v>30</v>
      </c>
      <c r="AX335" s="13" t="s">
        <v>78</v>
      </c>
      <c r="AY335" s="250" t="s">
        <v>128</v>
      </c>
    </row>
    <row r="336" s="2" customFormat="1" ht="33" customHeight="1">
      <c r="A336" s="37"/>
      <c r="B336" s="38"/>
      <c r="C336" s="215" t="s">
        <v>499</v>
      </c>
      <c r="D336" s="215" t="s">
        <v>129</v>
      </c>
      <c r="E336" s="216" t="s">
        <v>500</v>
      </c>
      <c r="F336" s="217" t="s">
        <v>501</v>
      </c>
      <c r="G336" s="218" t="s">
        <v>157</v>
      </c>
      <c r="H336" s="219">
        <v>6120</v>
      </c>
      <c r="I336" s="220"/>
      <c r="J336" s="221">
        <f>ROUND(I336*H336,2)</f>
        <v>0</v>
      </c>
      <c r="K336" s="217" t="s">
        <v>158</v>
      </c>
      <c r="L336" s="43"/>
      <c r="M336" s="222" t="s">
        <v>1</v>
      </c>
      <c r="N336" s="223" t="s">
        <v>38</v>
      </c>
      <c r="O336" s="90"/>
      <c r="P336" s="224">
        <f>O336*H336</f>
        <v>0</v>
      </c>
      <c r="Q336" s="224">
        <v>0</v>
      </c>
      <c r="R336" s="224">
        <f>Q336*H336</f>
        <v>0</v>
      </c>
      <c r="S336" s="224">
        <v>0</v>
      </c>
      <c r="T336" s="225">
        <f>S336*H336</f>
        <v>0</v>
      </c>
      <c r="U336" s="37"/>
      <c r="V336" s="37"/>
      <c r="W336" s="37"/>
      <c r="X336" s="37"/>
      <c r="Y336" s="37"/>
      <c r="Z336" s="37"/>
      <c r="AA336" s="37"/>
      <c r="AB336" s="37"/>
      <c r="AC336" s="37"/>
      <c r="AD336" s="37"/>
      <c r="AE336" s="37"/>
      <c r="AR336" s="226" t="s">
        <v>88</v>
      </c>
      <c r="AT336" s="226" t="s">
        <v>129</v>
      </c>
      <c r="AU336" s="226" t="s">
        <v>82</v>
      </c>
      <c r="AY336" s="16" t="s">
        <v>128</v>
      </c>
      <c r="BE336" s="227">
        <f>IF(N336="základní",J336,0)</f>
        <v>0</v>
      </c>
      <c r="BF336" s="227">
        <f>IF(N336="snížená",J336,0)</f>
        <v>0</v>
      </c>
      <c r="BG336" s="227">
        <f>IF(N336="zákl. přenesená",J336,0)</f>
        <v>0</v>
      </c>
      <c r="BH336" s="227">
        <f>IF(N336="sníž. přenesená",J336,0)</f>
        <v>0</v>
      </c>
      <c r="BI336" s="227">
        <f>IF(N336="nulová",J336,0)</f>
        <v>0</v>
      </c>
      <c r="BJ336" s="16" t="s">
        <v>78</v>
      </c>
      <c r="BK336" s="227">
        <f>ROUND(I336*H336,2)</f>
        <v>0</v>
      </c>
      <c r="BL336" s="16" t="s">
        <v>88</v>
      </c>
      <c r="BM336" s="226" t="s">
        <v>502</v>
      </c>
    </row>
    <row r="337" s="2" customFormat="1">
      <c r="A337" s="37"/>
      <c r="B337" s="38"/>
      <c r="C337" s="39"/>
      <c r="D337" s="228" t="s">
        <v>160</v>
      </c>
      <c r="E337" s="39"/>
      <c r="F337" s="239" t="s">
        <v>503</v>
      </c>
      <c r="G337" s="39"/>
      <c r="H337" s="39"/>
      <c r="I337" s="230"/>
      <c r="J337" s="39"/>
      <c r="K337" s="39"/>
      <c r="L337" s="43"/>
      <c r="M337" s="231"/>
      <c r="N337" s="232"/>
      <c r="O337" s="90"/>
      <c r="P337" s="90"/>
      <c r="Q337" s="90"/>
      <c r="R337" s="90"/>
      <c r="S337" s="90"/>
      <c r="T337" s="91"/>
      <c r="U337" s="37"/>
      <c r="V337" s="37"/>
      <c r="W337" s="37"/>
      <c r="X337" s="37"/>
      <c r="Y337" s="37"/>
      <c r="Z337" s="37"/>
      <c r="AA337" s="37"/>
      <c r="AB337" s="37"/>
      <c r="AC337" s="37"/>
      <c r="AD337" s="37"/>
      <c r="AE337" s="37"/>
      <c r="AT337" s="16" t="s">
        <v>160</v>
      </c>
      <c r="AU337" s="16" t="s">
        <v>82</v>
      </c>
    </row>
    <row r="338" s="2" customFormat="1">
      <c r="A338" s="37"/>
      <c r="B338" s="38"/>
      <c r="C338" s="39"/>
      <c r="D338" s="228" t="s">
        <v>134</v>
      </c>
      <c r="E338" s="39"/>
      <c r="F338" s="229" t="s">
        <v>504</v>
      </c>
      <c r="G338" s="39"/>
      <c r="H338" s="39"/>
      <c r="I338" s="230"/>
      <c r="J338" s="39"/>
      <c r="K338" s="39"/>
      <c r="L338" s="43"/>
      <c r="M338" s="231"/>
      <c r="N338" s="232"/>
      <c r="O338" s="90"/>
      <c r="P338" s="90"/>
      <c r="Q338" s="90"/>
      <c r="R338" s="90"/>
      <c r="S338" s="90"/>
      <c r="T338" s="91"/>
      <c r="U338" s="37"/>
      <c r="V338" s="37"/>
      <c r="W338" s="37"/>
      <c r="X338" s="37"/>
      <c r="Y338" s="37"/>
      <c r="Z338" s="37"/>
      <c r="AA338" s="37"/>
      <c r="AB338" s="37"/>
      <c r="AC338" s="37"/>
      <c r="AD338" s="37"/>
      <c r="AE338" s="37"/>
      <c r="AT338" s="16" t="s">
        <v>134</v>
      </c>
      <c r="AU338" s="16" t="s">
        <v>82</v>
      </c>
    </row>
    <row r="339" s="13" customFormat="1">
      <c r="A339" s="13"/>
      <c r="B339" s="240"/>
      <c r="C339" s="241"/>
      <c r="D339" s="228" t="s">
        <v>162</v>
      </c>
      <c r="E339" s="242" t="s">
        <v>1</v>
      </c>
      <c r="F339" s="243" t="s">
        <v>505</v>
      </c>
      <c r="G339" s="241"/>
      <c r="H339" s="244">
        <v>6120</v>
      </c>
      <c r="I339" s="245"/>
      <c r="J339" s="241"/>
      <c r="K339" s="241"/>
      <c r="L339" s="246"/>
      <c r="M339" s="247"/>
      <c r="N339" s="248"/>
      <c r="O339" s="248"/>
      <c r="P339" s="248"/>
      <c r="Q339" s="248"/>
      <c r="R339" s="248"/>
      <c r="S339" s="248"/>
      <c r="T339" s="249"/>
      <c r="U339" s="13"/>
      <c r="V339" s="13"/>
      <c r="W339" s="13"/>
      <c r="X339" s="13"/>
      <c r="Y339" s="13"/>
      <c r="Z339" s="13"/>
      <c r="AA339" s="13"/>
      <c r="AB339" s="13"/>
      <c r="AC339" s="13"/>
      <c r="AD339" s="13"/>
      <c r="AE339" s="13"/>
      <c r="AT339" s="250" t="s">
        <v>162</v>
      </c>
      <c r="AU339" s="250" t="s">
        <v>82</v>
      </c>
      <c r="AV339" s="13" t="s">
        <v>82</v>
      </c>
      <c r="AW339" s="13" t="s">
        <v>30</v>
      </c>
      <c r="AX339" s="13" t="s">
        <v>78</v>
      </c>
      <c r="AY339" s="250" t="s">
        <v>128</v>
      </c>
    </row>
    <row r="340" s="2" customFormat="1" ht="33" customHeight="1">
      <c r="A340" s="37"/>
      <c r="B340" s="38"/>
      <c r="C340" s="215" t="s">
        <v>506</v>
      </c>
      <c r="D340" s="215" t="s">
        <v>129</v>
      </c>
      <c r="E340" s="216" t="s">
        <v>507</v>
      </c>
      <c r="F340" s="217" t="s">
        <v>508</v>
      </c>
      <c r="G340" s="218" t="s">
        <v>157</v>
      </c>
      <c r="H340" s="219">
        <v>102</v>
      </c>
      <c r="I340" s="220"/>
      <c r="J340" s="221">
        <f>ROUND(I340*H340,2)</f>
        <v>0</v>
      </c>
      <c r="K340" s="217" t="s">
        <v>158</v>
      </c>
      <c r="L340" s="43"/>
      <c r="M340" s="222" t="s">
        <v>1</v>
      </c>
      <c r="N340" s="223" t="s">
        <v>38</v>
      </c>
      <c r="O340" s="90"/>
      <c r="P340" s="224">
        <f>O340*H340</f>
        <v>0</v>
      </c>
      <c r="Q340" s="224">
        <v>0</v>
      </c>
      <c r="R340" s="224">
        <f>Q340*H340</f>
        <v>0</v>
      </c>
      <c r="S340" s="224">
        <v>0</v>
      </c>
      <c r="T340" s="225">
        <f>S340*H340</f>
        <v>0</v>
      </c>
      <c r="U340" s="37"/>
      <c r="V340" s="37"/>
      <c r="W340" s="37"/>
      <c r="X340" s="37"/>
      <c r="Y340" s="37"/>
      <c r="Z340" s="37"/>
      <c r="AA340" s="37"/>
      <c r="AB340" s="37"/>
      <c r="AC340" s="37"/>
      <c r="AD340" s="37"/>
      <c r="AE340" s="37"/>
      <c r="AR340" s="226" t="s">
        <v>88</v>
      </c>
      <c r="AT340" s="226" t="s">
        <v>129</v>
      </c>
      <c r="AU340" s="226" t="s">
        <v>82</v>
      </c>
      <c r="AY340" s="16" t="s">
        <v>128</v>
      </c>
      <c r="BE340" s="227">
        <f>IF(N340="základní",J340,0)</f>
        <v>0</v>
      </c>
      <c r="BF340" s="227">
        <f>IF(N340="snížená",J340,0)</f>
        <v>0</v>
      </c>
      <c r="BG340" s="227">
        <f>IF(N340="zákl. přenesená",J340,0)</f>
        <v>0</v>
      </c>
      <c r="BH340" s="227">
        <f>IF(N340="sníž. přenesená",J340,0)</f>
        <v>0</v>
      </c>
      <c r="BI340" s="227">
        <f>IF(N340="nulová",J340,0)</f>
        <v>0</v>
      </c>
      <c r="BJ340" s="16" t="s">
        <v>78</v>
      </c>
      <c r="BK340" s="227">
        <f>ROUND(I340*H340,2)</f>
        <v>0</v>
      </c>
      <c r="BL340" s="16" t="s">
        <v>88</v>
      </c>
      <c r="BM340" s="226" t="s">
        <v>509</v>
      </c>
    </row>
    <row r="341" s="2" customFormat="1">
      <c r="A341" s="37"/>
      <c r="B341" s="38"/>
      <c r="C341" s="39"/>
      <c r="D341" s="228" t="s">
        <v>160</v>
      </c>
      <c r="E341" s="39"/>
      <c r="F341" s="239" t="s">
        <v>510</v>
      </c>
      <c r="G341" s="39"/>
      <c r="H341" s="39"/>
      <c r="I341" s="230"/>
      <c r="J341" s="39"/>
      <c r="K341" s="39"/>
      <c r="L341" s="43"/>
      <c r="M341" s="231"/>
      <c r="N341" s="232"/>
      <c r="O341" s="90"/>
      <c r="P341" s="90"/>
      <c r="Q341" s="90"/>
      <c r="R341" s="90"/>
      <c r="S341" s="90"/>
      <c r="T341" s="91"/>
      <c r="U341" s="37"/>
      <c r="V341" s="37"/>
      <c r="W341" s="37"/>
      <c r="X341" s="37"/>
      <c r="Y341" s="37"/>
      <c r="Z341" s="37"/>
      <c r="AA341" s="37"/>
      <c r="AB341" s="37"/>
      <c r="AC341" s="37"/>
      <c r="AD341" s="37"/>
      <c r="AE341" s="37"/>
      <c r="AT341" s="16" t="s">
        <v>160</v>
      </c>
      <c r="AU341" s="16" t="s">
        <v>82</v>
      </c>
    </row>
    <row r="342" s="13" customFormat="1">
      <c r="A342" s="13"/>
      <c r="B342" s="240"/>
      <c r="C342" s="241"/>
      <c r="D342" s="228" t="s">
        <v>162</v>
      </c>
      <c r="E342" s="242" t="s">
        <v>1</v>
      </c>
      <c r="F342" s="243" t="s">
        <v>498</v>
      </c>
      <c r="G342" s="241"/>
      <c r="H342" s="244">
        <v>102</v>
      </c>
      <c r="I342" s="245"/>
      <c r="J342" s="241"/>
      <c r="K342" s="241"/>
      <c r="L342" s="246"/>
      <c r="M342" s="247"/>
      <c r="N342" s="248"/>
      <c r="O342" s="248"/>
      <c r="P342" s="248"/>
      <c r="Q342" s="248"/>
      <c r="R342" s="248"/>
      <c r="S342" s="248"/>
      <c r="T342" s="249"/>
      <c r="U342" s="13"/>
      <c r="V342" s="13"/>
      <c r="W342" s="13"/>
      <c r="X342" s="13"/>
      <c r="Y342" s="13"/>
      <c r="Z342" s="13"/>
      <c r="AA342" s="13"/>
      <c r="AB342" s="13"/>
      <c r="AC342" s="13"/>
      <c r="AD342" s="13"/>
      <c r="AE342" s="13"/>
      <c r="AT342" s="250" t="s">
        <v>162</v>
      </c>
      <c r="AU342" s="250" t="s">
        <v>82</v>
      </c>
      <c r="AV342" s="13" t="s">
        <v>82</v>
      </c>
      <c r="AW342" s="13" t="s">
        <v>30</v>
      </c>
      <c r="AX342" s="13" t="s">
        <v>78</v>
      </c>
      <c r="AY342" s="250" t="s">
        <v>128</v>
      </c>
    </row>
    <row r="343" s="2" customFormat="1" ht="33" customHeight="1">
      <c r="A343" s="37"/>
      <c r="B343" s="38"/>
      <c r="C343" s="215" t="s">
        <v>511</v>
      </c>
      <c r="D343" s="215" t="s">
        <v>129</v>
      </c>
      <c r="E343" s="216" t="s">
        <v>512</v>
      </c>
      <c r="F343" s="217" t="s">
        <v>513</v>
      </c>
      <c r="G343" s="218" t="s">
        <v>157</v>
      </c>
      <c r="H343" s="219">
        <v>34</v>
      </c>
      <c r="I343" s="220"/>
      <c r="J343" s="221">
        <f>ROUND(I343*H343,2)</f>
        <v>0</v>
      </c>
      <c r="K343" s="217" t="s">
        <v>1</v>
      </c>
      <c r="L343" s="43"/>
      <c r="M343" s="222" t="s">
        <v>1</v>
      </c>
      <c r="N343" s="223" t="s">
        <v>38</v>
      </c>
      <c r="O343" s="90"/>
      <c r="P343" s="224">
        <f>O343*H343</f>
        <v>0</v>
      </c>
      <c r="Q343" s="224">
        <v>0</v>
      </c>
      <c r="R343" s="224">
        <f>Q343*H343</f>
        <v>0</v>
      </c>
      <c r="S343" s="224">
        <v>0</v>
      </c>
      <c r="T343" s="225">
        <f>S343*H343</f>
        <v>0</v>
      </c>
      <c r="U343" s="37"/>
      <c r="V343" s="37"/>
      <c r="W343" s="37"/>
      <c r="X343" s="37"/>
      <c r="Y343" s="37"/>
      <c r="Z343" s="37"/>
      <c r="AA343" s="37"/>
      <c r="AB343" s="37"/>
      <c r="AC343" s="37"/>
      <c r="AD343" s="37"/>
      <c r="AE343" s="37"/>
      <c r="AR343" s="226" t="s">
        <v>88</v>
      </c>
      <c r="AT343" s="226" t="s">
        <v>129</v>
      </c>
      <c r="AU343" s="226" t="s">
        <v>82</v>
      </c>
      <c r="AY343" s="16" t="s">
        <v>128</v>
      </c>
      <c r="BE343" s="227">
        <f>IF(N343="základní",J343,0)</f>
        <v>0</v>
      </c>
      <c r="BF343" s="227">
        <f>IF(N343="snížená",J343,0)</f>
        <v>0</v>
      </c>
      <c r="BG343" s="227">
        <f>IF(N343="zákl. přenesená",J343,0)</f>
        <v>0</v>
      </c>
      <c r="BH343" s="227">
        <f>IF(N343="sníž. přenesená",J343,0)</f>
        <v>0</v>
      </c>
      <c r="BI343" s="227">
        <f>IF(N343="nulová",J343,0)</f>
        <v>0</v>
      </c>
      <c r="BJ343" s="16" t="s">
        <v>78</v>
      </c>
      <c r="BK343" s="227">
        <f>ROUND(I343*H343,2)</f>
        <v>0</v>
      </c>
      <c r="BL343" s="16" t="s">
        <v>88</v>
      </c>
      <c r="BM343" s="226" t="s">
        <v>514</v>
      </c>
    </row>
    <row r="344" s="2" customFormat="1">
      <c r="A344" s="37"/>
      <c r="B344" s="38"/>
      <c r="C344" s="39"/>
      <c r="D344" s="228" t="s">
        <v>160</v>
      </c>
      <c r="E344" s="39"/>
      <c r="F344" s="239" t="s">
        <v>515</v>
      </c>
      <c r="G344" s="39"/>
      <c r="H344" s="39"/>
      <c r="I344" s="230"/>
      <c r="J344" s="39"/>
      <c r="K344" s="39"/>
      <c r="L344" s="43"/>
      <c r="M344" s="231"/>
      <c r="N344" s="232"/>
      <c r="O344" s="90"/>
      <c r="P344" s="90"/>
      <c r="Q344" s="90"/>
      <c r="R344" s="90"/>
      <c r="S344" s="90"/>
      <c r="T344" s="91"/>
      <c r="U344" s="37"/>
      <c r="V344" s="37"/>
      <c r="W344" s="37"/>
      <c r="X344" s="37"/>
      <c r="Y344" s="37"/>
      <c r="Z344" s="37"/>
      <c r="AA344" s="37"/>
      <c r="AB344" s="37"/>
      <c r="AC344" s="37"/>
      <c r="AD344" s="37"/>
      <c r="AE344" s="37"/>
      <c r="AT344" s="16" t="s">
        <v>160</v>
      </c>
      <c r="AU344" s="16" t="s">
        <v>82</v>
      </c>
    </row>
    <row r="345" s="2" customFormat="1">
      <c r="A345" s="37"/>
      <c r="B345" s="38"/>
      <c r="C345" s="39"/>
      <c r="D345" s="228" t="s">
        <v>134</v>
      </c>
      <c r="E345" s="39"/>
      <c r="F345" s="229" t="s">
        <v>516</v>
      </c>
      <c r="G345" s="39"/>
      <c r="H345" s="39"/>
      <c r="I345" s="230"/>
      <c r="J345" s="39"/>
      <c r="K345" s="39"/>
      <c r="L345" s="43"/>
      <c r="M345" s="231"/>
      <c r="N345" s="232"/>
      <c r="O345" s="90"/>
      <c r="P345" s="90"/>
      <c r="Q345" s="90"/>
      <c r="R345" s="90"/>
      <c r="S345" s="90"/>
      <c r="T345" s="91"/>
      <c r="U345" s="37"/>
      <c r="V345" s="37"/>
      <c r="W345" s="37"/>
      <c r="X345" s="37"/>
      <c r="Y345" s="37"/>
      <c r="Z345" s="37"/>
      <c r="AA345" s="37"/>
      <c r="AB345" s="37"/>
      <c r="AC345" s="37"/>
      <c r="AD345" s="37"/>
      <c r="AE345" s="37"/>
      <c r="AT345" s="16" t="s">
        <v>134</v>
      </c>
      <c r="AU345" s="16" t="s">
        <v>82</v>
      </c>
    </row>
    <row r="346" s="13" customFormat="1">
      <c r="A346" s="13"/>
      <c r="B346" s="240"/>
      <c r="C346" s="241"/>
      <c r="D346" s="228" t="s">
        <v>162</v>
      </c>
      <c r="E346" s="242" t="s">
        <v>1</v>
      </c>
      <c r="F346" s="243" t="s">
        <v>517</v>
      </c>
      <c r="G346" s="241"/>
      <c r="H346" s="244">
        <v>34</v>
      </c>
      <c r="I346" s="245"/>
      <c r="J346" s="241"/>
      <c r="K346" s="241"/>
      <c r="L346" s="246"/>
      <c r="M346" s="247"/>
      <c r="N346" s="248"/>
      <c r="O346" s="248"/>
      <c r="P346" s="248"/>
      <c r="Q346" s="248"/>
      <c r="R346" s="248"/>
      <c r="S346" s="248"/>
      <c r="T346" s="249"/>
      <c r="U346" s="13"/>
      <c r="V346" s="13"/>
      <c r="W346" s="13"/>
      <c r="X346" s="13"/>
      <c r="Y346" s="13"/>
      <c r="Z346" s="13"/>
      <c r="AA346" s="13"/>
      <c r="AB346" s="13"/>
      <c r="AC346" s="13"/>
      <c r="AD346" s="13"/>
      <c r="AE346" s="13"/>
      <c r="AT346" s="250" t="s">
        <v>162</v>
      </c>
      <c r="AU346" s="250" t="s">
        <v>82</v>
      </c>
      <c r="AV346" s="13" t="s">
        <v>82</v>
      </c>
      <c r="AW346" s="13" t="s">
        <v>30</v>
      </c>
      <c r="AX346" s="13" t="s">
        <v>78</v>
      </c>
      <c r="AY346" s="250" t="s">
        <v>128</v>
      </c>
    </row>
    <row r="347" s="2" customFormat="1" ht="33" customHeight="1">
      <c r="A347" s="37"/>
      <c r="B347" s="38"/>
      <c r="C347" s="215" t="s">
        <v>518</v>
      </c>
      <c r="D347" s="215" t="s">
        <v>129</v>
      </c>
      <c r="E347" s="216" t="s">
        <v>519</v>
      </c>
      <c r="F347" s="217" t="s">
        <v>520</v>
      </c>
      <c r="G347" s="218" t="s">
        <v>157</v>
      </c>
      <c r="H347" s="219">
        <v>2040</v>
      </c>
      <c r="I347" s="220"/>
      <c r="J347" s="221">
        <f>ROUND(I347*H347,2)</f>
        <v>0</v>
      </c>
      <c r="K347" s="217" t="s">
        <v>1</v>
      </c>
      <c r="L347" s="43"/>
      <c r="M347" s="222" t="s">
        <v>1</v>
      </c>
      <c r="N347" s="223" t="s">
        <v>38</v>
      </c>
      <c r="O347" s="90"/>
      <c r="P347" s="224">
        <f>O347*H347</f>
        <v>0</v>
      </c>
      <c r="Q347" s="224">
        <v>0</v>
      </c>
      <c r="R347" s="224">
        <f>Q347*H347</f>
        <v>0</v>
      </c>
      <c r="S347" s="224">
        <v>0</v>
      </c>
      <c r="T347" s="225">
        <f>S347*H347</f>
        <v>0</v>
      </c>
      <c r="U347" s="37"/>
      <c r="V347" s="37"/>
      <c r="W347" s="37"/>
      <c r="X347" s="37"/>
      <c r="Y347" s="37"/>
      <c r="Z347" s="37"/>
      <c r="AA347" s="37"/>
      <c r="AB347" s="37"/>
      <c r="AC347" s="37"/>
      <c r="AD347" s="37"/>
      <c r="AE347" s="37"/>
      <c r="AR347" s="226" t="s">
        <v>88</v>
      </c>
      <c r="AT347" s="226" t="s">
        <v>129</v>
      </c>
      <c r="AU347" s="226" t="s">
        <v>82</v>
      </c>
      <c r="AY347" s="16" t="s">
        <v>128</v>
      </c>
      <c r="BE347" s="227">
        <f>IF(N347="základní",J347,0)</f>
        <v>0</v>
      </c>
      <c r="BF347" s="227">
        <f>IF(N347="snížená",J347,0)</f>
        <v>0</v>
      </c>
      <c r="BG347" s="227">
        <f>IF(N347="zákl. přenesená",J347,0)</f>
        <v>0</v>
      </c>
      <c r="BH347" s="227">
        <f>IF(N347="sníž. přenesená",J347,0)</f>
        <v>0</v>
      </c>
      <c r="BI347" s="227">
        <f>IF(N347="nulová",J347,0)</f>
        <v>0</v>
      </c>
      <c r="BJ347" s="16" t="s">
        <v>78</v>
      </c>
      <c r="BK347" s="227">
        <f>ROUND(I347*H347,2)</f>
        <v>0</v>
      </c>
      <c r="BL347" s="16" t="s">
        <v>88</v>
      </c>
      <c r="BM347" s="226" t="s">
        <v>521</v>
      </c>
    </row>
    <row r="348" s="2" customFormat="1">
      <c r="A348" s="37"/>
      <c r="B348" s="38"/>
      <c r="C348" s="39"/>
      <c r="D348" s="228" t="s">
        <v>160</v>
      </c>
      <c r="E348" s="39"/>
      <c r="F348" s="239" t="s">
        <v>522</v>
      </c>
      <c r="G348" s="39"/>
      <c r="H348" s="39"/>
      <c r="I348" s="230"/>
      <c r="J348" s="39"/>
      <c r="K348" s="39"/>
      <c r="L348" s="43"/>
      <c r="M348" s="231"/>
      <c r="N348" s="232"/>
      <c r="O348" s="90"/>
      <c r="P348" s="90"/>
      <c r="Q348" s="90"/>
      <c r="R348" s="90"/>
      <c r="S348" s="90"/>
      <c r="T348" s="91"/>
      <c r="U348" s="37"/>
      <c r="V348" s="37"/>
      <c r="W348" s="37"/>
      <c r="X348" s="37"/>
      <c r="Y348" s="37"/>
      <c r="Z348" s="37"/>
      <c r="AA348" s="37"/>
      <c r="AB348" s="37"/>
      <c r="AC348" s="37"/>
      <c r="AD348" s="37"/>
      <c r="AE348" s="37"/>
      <c r="AT348" s="16" t="s">
        <v>160</v>
      </c>
      <c r="AU348" s="16" t="s">
        <v>82</v>
      </c>
    </row>
    <row r="349" s="13" customFormat="1">
      <c r="A349" s="13"/>
      <c r="B349" s="240"/>
      <c r="C349" s="241"/>
      <c r="D349" s="228" t="s">
        <v>162</v>
      </c>
      <c r="E349" s="242" t="s">
        <v>1</v>
      </c>
      <c r="F349" s="243" t="s">
        <v>523</v>
      </c>
      <c r="G349" s="241"/>
      <c r="H349" s="244">
        <v>2040</v>
      </c>
      <c r="I349" s="245"/>
      <c r="J349" s="241"/>
      <c r="K349" s="241"/>
      <c r="L349" s="246"/>
      <c r="M349" s="247"/>
      <c r="N349" s="248"/>
      <c r="O349" s="248"/>
      <c r="P349" s="248"/>
      <c r="Q349" s="248"/>
      <c r="R349" s="248"/>
      <c r="S349" s="248"/>
      <c r="T349" s="249"/>
      <c r="U349" s="13"/>
      <c r="V349" s="13"/>
      <c r="W349" s="13"/>
      <c r="X349" s="13"/>
      <c r="Y349" s="13"/>
      <c r="Z349" s="13"/>
      <c r="AA349" s="13"/>
      <c r="AB349" s="13"/>
      <c r="AC349" s="13"/>
      <c r="AD349" s="13"/>
      <c r="AE349" s="13"/>
      <c r="AT349" s="250" t="s">
        <v>162</v>
      </c>
      <c r="AU349" s="250" t="s">
        <v>82</v>
      </c>
      <c r="AV349" s="13" t="s">
        <v>82</v>
      </c>
      <c r="AW349" s="13" t="s">
        <v>30</v>
      </c>
      <c r="AX349" s="13" t="s">
        <v>78</v>
      </c>
      <c r="AY349" s="250" t="s">
        <v>128</v>
      </c>
    </row>
    <row r="350" s="2" customFormat="1" ht="33" customHeight="1">
      <c r="A350" s="37"/>
      <c r="B350" s="38"/>
      <c r="C350" s="215" t="s">
        <v>524</v>
      </c>
      <c r="D350" s="215" t="s">
        <v>129</v>
      </c>
      <c r="E350" s="216" t="s">
        <v>525</v>
      </c>
      <c r="F350" s="217" t="s">
        <v>526</v>
      </c>
      <c r="G350" s="218" t="s">
        <v>157</v>
      </c>
      <c r="H350" s="219">
        <v>34</v>
      </c>
      <c r="I350" s="220"/>
      <c r="J350" s="221">
        <f>ROUND(I350*H350,2)</f>
        <v>0</v>
      </c>
      <c r="K350" s="217" t="s">
        <v>1</v>
      </c>
      <c r="L350" s="43"/>
      <c r="M350" s="222" t="s">
        <v>1</v>
      </c>
      <c r="N350" s="223" t="s">
        <v>38</v>
      </c>
      <c r="O350" s="90"/>
      <c r="P350" s="224">
        <f>O350*H350</f>
        <v>0</v>
      </c>
      <c r="Q350" s="224">
        <v>0</v>
      </c>
      <c r="R350" s="224">
        <f>Q350*H350</f>
        <v>0</v>
      </c>
      <c r="S350" s="224">
        <v>0</v>
      </c>
      <c r="T350" s="225">
        <f>S350*H350</f>
        <v>0</v>
      </c>
      <c r="U350" s="37"/>
      <c r="V350" s="37"/>
      <c r="W350" s="37"/>
      <c r="X350" s="37"/>
      <c r="Y350" s="37"/>
      <c r="Z350" s="37"/>
      <c r="AA350" s="37"/>
      <c r="AB350" s="37"/>
      <c r="AC350" s="37"/>
      <c r="AD350" s="37"/>
      <c r="AE350" s="37"/>
      <c r="AR350" s="226" t="s">
        <v>88</v>
      </c>
      <c r="AT350" s="226" t="s">
        <v>129</v>
      </c>
      <c r="AU350" s="226" t="s">
        <v>82</v>
      </c>
      <c r="AY350" s="16" t="s">
        <v>128</v>
      </c>
      <c r="BE350" s="227">
        <f>IF(N350="základní",J350,0)</f>
        <v>0</v>
      </c>
      <c r="BF350" s="227">
        <f>IF(N350="snížená",J350,0)</f>
        <v>0</v>
      </c>
      <c r="BG350" s="227">
        <f>IF(N350="zákl. přenesená",J350,0)</f>
        <v>0</v>
      </c>
      <c r="BH350" s="227">
        <f>IF(N350="sníž. přenesená",J350,0)</f>
        <v>0</v>
      </c>
      <c r="BI350" s="227">
        <f>IF(N350="nulová",J350,0)</f>
        <v>0</v>
      </c>
      <c r="BJ350" s="16" t="s">
        <v>78</v>
      </c>
      <c r="BK350" s="227">
        <f>ROUND(I350*H350,2)</f>
        <v>0</v>
      </c>
      <c r="BL350" s="16" t="s">
        <v>88</v>
      </c>
      <c r="BM350" s="226" t="s">
        <v>527</v>
      </c>
    </row>
    <row r="351" s="2" customFormat="1">
      <c r="A351" s="37"/>
      <c r="B351" s="38"/>
      <c r="C351" s="39"/>
      <c r="D351" s="228" t="s">
        <v>160</v>
      </c>
      <c r="E351" s="39"/>
      <c r="F351" s="239" t="s">
        <v>528</v>
      </c>
      <c r="G351" s="39"/>
      <c r="H351" s="39"/>
      <c r="I351" s="230"/>
      <c r="J351" s="39"/>
      <c r="K351" s="39"/>
      <c r="L351" s="43"/>
      <c r="M351" s="231"/>
      <c r="N351" s="232"/>
      <c r="O351" s="90"/>
      <c r="P351" s="90"/>
      <c r="Q351" s="90"/>
      <c r="R351" s="90"/>
      <c r="S351" s="90"/>
      <c r="T351" s="91"/>
      <c r="U351" s="37"/>
      <c r="V351" s="37"/>
      <c r="W351" s="37"/>
      <c r="X351" s="37"/>
      <c r="Y351" s="37"/>
      <c r="Z351" s="37"/>
      <c r="AA351" s="37"/>
      <c r="AB351" s="37"/>
      <c r="AC351" s="37"/>
      <c r="AD351" s="37"/>
      <c r="AE351" s="37"/>
      <c r="AT351" s="16" t="s">
        <v>160</v>
      </c>
      <c r="AU351" s="16" t="s">
        <v>82</v>
      </c>
    </row>
    <row r="352" s="13" customFormat="1">
      <c r="A352" s="13"/>
      <c r="B352" s="240"/>
      <c r="C352" s="241"/>
      <c r="D352" s="228" t="s">
        <v>162</v>
      </c>
      <c r="E352" s="242" t="s">
        <v>1</v>
      </c>
      <c r="F352" s="243" t="s">
        <v>517</v>
      </c>
      <c r="G352" s="241"/>
      <c r="H352" s="244">
        <v>34</v>
      </c>
      <c r="I352" s="245"/>
      <c r="J352" s="241"/>
      <c r="K352" s="241"/>
      <c r="L352" s="246"/>
      <c r="M352" s="247"/>
      <c r="N352" s="248"/>
      <c r="O352" s="248"/>
      <c r="P352" s="248"/>
      <c r="Q352" s="248"/>
      <c r="R352" s="248"/>
      <c r="S352" s="248"/>
      <c r="T352" s="249"/>
      <c r="U352" s="13"/>
      <c r="V352" s="13"/>
      <c r="W352" s="13"/>
      <c r="X352" s="13"/>
      <c r="Y352" s="13"/>
      <c r="Z352" s="13"/>
      <c r="AA352" s="13"/>
      <c r="AB352" s="13"/>
      <c r="AC352" s="13"/>
      <c r="AD352" s="13"/>
      <c r="AE352" s="13"/>
      <c r="AT352" s="250" t="s">
        <v>162</v>
      </c>
      <c r="AU352" s="250" t="s">
        <v>82</v>
      </c>
      <c r="AV352" s="13" t="s">
        <v>82</v>
      </c>
      <c r="AW352" s="13" t="s">
        <v>30</v>
      </c>
      <c r="AX352" s="13" t="s">
        <v>78</v>
      </c>
      <c r="AY352" s="250" t="s">
        <v>128</v>
      </c>
    </row>
    <row r="353" s="2" customFormat="1">
      <c r="A353" s="37"/>
      <c r="B353" s="38"/>
      <c r="C353" s="215" t="s">
        <v>529</v>
      </c>
      <c r="D353" s="215" t="s">
        <v>129</v>
      </c>
      <c r="E353" s="216" t="s">
        <v>530</v>
      </c>
      <c r="F353" s="217" t="s">
        <v>531</v>
      </c>
      <c r="G353" s="218" t="s">
        <v>176</v>
      </c>
      <c r="H353" s="219">
        <v>67</v>
      </c>
      <c r="I353" s="220"/>
      <c r="J353" s="221">
        <f>ROUND(I353*H353,2)</f>
        <v>0</v>
      </c>
      <c r="K353" s="217" t="s">
        <v>158</v>
      </c>
      <c r="L353" s="43"/>
      <c r="M353" s="222" t="s">
        <v>1</v>
      </c>
      <c r="N353" s="223" t="s">
        <v>38</v>
      </c>
      <c r="O353" s="90"/>
      <c r="P353" s="224">
        <f>O353*H353</f>
        <v>0</v>
      </c>
      <c r="Q353" s="224">
        <v>0.0082000000000000007</v>
      </c>
      <c r="R353" s="224">
        <f>Q353*H353</f>
        <v>0.5494</v>
      </c>
      <c r="S353" s="224">
        <v>0</v>
      </c>
      <c r="T353" s="225">
        <f>S353*H353</f>
        <v>0</v>
      </c>
      <c r="U353" s="37"/>
      <c r="V353" s="37"/>
      <c r="W353" s="37"/>
      <c r="X353" s="37"/>
      <c r="Y353" s="37"/>
      <c r="Z353" s="37"/>
      <c r="AA353" s="37"/>
      <c r="AB353" s="37"/>
      <c r="AC353" s="37"/>
      <c r="AD353" s="37"/>
      <c r="AE353" s="37"/>
      <c r="AR353" s="226" t="s">
        <v>88</v>
      </c>
      <c r="AT353" s="226" t="s">
        <v>129</v>
      </c>
      <c r="AU353" s="226" t="s">
        <v>82</v>
      </c>
      <c r="AY353" s="16" t="s">
        <v>128</v>
      </c>
      <c r="BE353" s="227">
        <f>IF(N353="základní",J353,0)</f>
        <v>0</v>
      </c>
      <c r="BF353" s="227">
        <f>IF(N353="snížená",J353,0)</f>
        <v>0</v>
      </c>
      <c r="BG353" s="227">
        <f>IF(N353="zákl. přenesená",J353,0)</f>
        <v>0</v>
      </c>
      <c r="BH353" s="227">
        <f>IF(N353="sníž. přenesená",J353,0)</f>
        <v>0</v>
      </c>
      <c r="BI353" s="227">
        <f>IF(N353="nulová",J353,0)</f>
        <v>0</v>
      </c>
      <c r="BJ353" s="16" t="s">
        <v>78</v>
      </c>
      <c r="BK353" s="227">
        <f>ROUND(I353*H353,2)</f>
        <v>0</v>
      </c>
      <c r="BL353" s="16" t="s">
        <v>88</v>
      </c>
      <c r="BM353" s="226" t="s">
        <v>532</v>
      </c>
    </row>
    <row r="354" s="2" customFormat="1">
      <c r="A354" s="37"/>
      <c r="B354" s="38"/>
      <c r="C354" s="39"/>
      <c r="D354" s="228" t="s">
        <v>160</v>
      </c>
      <c r="E354" s="39"/>
      <c r="F354" s="239" t="s">
        <v>533</v>
      </c>
      <c r="G354" s="39"/>
      <c r="H354" s="39"/>
      <c r="I354" s="230"/>
      <c r="J354" s="39"/>
      <c r="K354" s="39"/>
      <c r="L354" s="43"/>
      <c r="M354" s="231"/>
      <c r="N354" s="232"/>
      <c r="O354" s="90"/>
      <c r="P354" s="90"/>
      <c r="Q354" s="90"/>
      <c r="R354" s="90"/>
      <c r="S354" s="90"/>
      <c r="T354" s="91"/>
      <c r="U354" s="37"/>
      <c r="V354" s="37"/>
      <c r="W354" s="37"/>
      <c r="X354" s="37"/>
      <c r="Y354" s="37"/>
      <c r="Z354" s="37"/>
      <c r="AA354" s="37"/>
      <c r="AB354" s="37"/>
      <c r="AC354" s="37"/>
      <c r="AD354" s="37"/>
      <c r="AE354" s="37"/>
      <c r="AT354" s="16" t="s">
        <v>160</v>
      </c>
      <c r="AU354" s="16" t="s">
        <v>82</v>
      </c>
    </row>
    <row r="355" s="2" customFormat="1">
      <c r="A355" s="37"/>
      <c r="B355" s="38"/>
      <c r="C355" s="39"/>
      <c r="D355" s="228" t="s">
        <v>134</v>
      </c>
      <c r="E355" s="39"/>
      <c r="F355" s="229" t="s">
        <v>534</v>
      </c>
      <c r="G355" s="39"/>
      <c r="H355" s="39"/>
      <c r="I355" s="230"/>
      <c r="J355" s="39"/>
      <c r="K355" s="39"/>
      <c r="L355" s="43"/>
      <c r="M355" s="231"/>
      <c r="N355" s="232"/>
      <c r="O355" s="90"/>
      <c r="P355" s="90"/>
      <c r="Q355" s="90"/>
      <c r="R355" s="90"/>
      <c r="S355" s="90"/>
      <c r="T355" s="91"/>
      <c r="U355" s="37"/>
      <c r="V355" s="37"/>
      <c r="W355" s="37"/>
      <c r="X355" s="37"/>
      <c r="Y355" s="37"/>
      <c r="Z355" s="37"/>
      <c r="AA355" s="37"/>
      <c r="AB355" s="37"/>
      <c r="AC355" s="37"/>
      <c r="AD355" s="37"/>
      <c r="AE355" s="37"/>
      <c r="AT355" s="16" t="s">
        <v>134</v>
      </c>
      <c r="AU355" s="16" t="s">
        <v>82</v>
      </c>
    </row>
    <row r="356" s="13" customFormat="1">
      <c r="A356" s="13"/>
      <c r="B356" s="240"/>
      <c r="C356" s="241"/>
      <c r="D356" s="228" t="s">
        <v>162</v>
      </c>
      <c r="E356" s="242" t="s">
        <v>1</v>
      </c>
      <c r="F356" s="243" t="s">
        <v>180</v>
      </c>
      <c r="G356" s="241"/>
      <c r="H356" s="244">
        <v>67</v>
      </c>
      <c r="I356" s="245"/>
      <c r="J356" s="241"/>
      <c r="K356" s="241"/>
      <c r="L356" s="246"/>
      <c r="M356" s="247"/>
      <c r="N356" s="248"/>
      <c r="O356" s="248"/>
      <c r="P356" s="248"/>
      <c r="Q356" s="248"/>
      <c r="R356" s="248"/>
      <c r="S356" s="248"/>
      <c r="T356" s="249"/>
      <c r="U356" s="13"/>
      <c r="V356" s="13"/>
      <c r="W356" s="13"/>
      <c r="X356" s="13"/>
      <c r="Y356" s="13"/>
      <c r="Z356" s="13"/>
      <c r="AA356" s="13"/>
      <c r="AB356" s="13"/>
      <c r="AC356" s="13"/>
      <c r="AD356" s="13"/>
      <c r="AE356" s="13"/>
      <c r="AT356" s="250" t="s">
        <v>162</v>
      </c>
      <c r="AU356" s="250" t="s">
        <v>82</v>
      </c>
      <c r="AV356" s="13" t="s">
        <v>82</v>
      </c>
      <c r="AW356" s="13" t="s">
        <v>30</v>
      </c>
      <c r="AX356" s="13" t="s">
        <v>78</v>
      </c>
      <c r="AY356" s="250" t="s">
        <v>128</v>
      </c>
    </row>
    <row r="357" s="2" customFormat="1">
      <c r="A357" s="37"/>
      <c r="B357" s="38"/>
      <c r="C357" s="215" t="s">
        <v>535</v>
      </c>
      <c r="D357" s="215" t="s">
        <v>129</v>
      </c>
      <c r="E357" s="216" t="s">
        <v>536</v>
      </c>
      <c r="F357" s="217" t="s">
        <v>537</v>
      </c>
      <c r="G357" s="218" t="s">
        <v>176</v>
      </c>
      <c r="H357" s="219">
        <v>67</v>
      </c>
      <c r="I357" s="220"/>
      <c r="J357" s="221">
        <f>ROUND(I357*H357,2)</f>
        <v>0</v>
      </c>
      <c r="K357" s="217" t="s">
        <v>158</v>
      </c>
      <c r="L357" s="43"/>
      <c r="M357" s="222" t="s">
        <v>1</v>
      </c>
      <c r="N357" s="223" t="s">
        <v>38</v>
      </c>
      <c r="O357" s="90"/>
      <c r="P357" s="224">
        <f>O357*H357</f>
        <v>0</v>
      </c>
      <c r="Q357" s="224">
        <v>0</v>
      </c>
      <c r="R357" s="224">
        <f>Q357*H357</f>
        <v>0</v>
      </c>
      <c r="S357" s="224">
        <v>0</v>
      </c>
      <c r="T357" s="225">
        <f>S357*H357</f>
        <v>0</v>
      </c>
      <c r="U357" s="37"/>
      <c r="V357" s="37"/>
      <c r="W357" s="37"/>
      <c r="X357" s="37"/>
      <c r="Y357" s="37"/>
      <c r="Z357" s="37"/>
      <c r="AA357" s="37"/>
      <c r="AB357" s="37"/>
      <c r="AC357" s="37"/>
      <c r="AD357" s="37"/>
      <c r="AE357" s="37"/>
      <c r="AR357" s="226" t="s">
        <v>88</v>
      </c>
      <c r="AT357" s="226" t="s">
        <v>129</v>
      </c>
      <c r="AU357" s="226" t="s">
        <v>82</v>
      </c>
      <c r="AY357" s="16" t="s">
        <v>128</v>
      </c>
      <c r="BE357" s="227">
        <f>IF(N357="základní",J357,0)</f>
        <v>0</v>
      </c>
      <c r="BF357" s="227">
        <f>IF(N357="snížená",J357,0)</f>
        <v>0</v>
      </c>
      <c r="BG357" s="227">
        <f>IF(N357="zákl. přenesená",J357,0)</f>
        <v>0</v>
      </c>
      <c r="BH357" s="227">
        <f>IF(N357="sníž. přenesená",J357,0)</f>
        <v>0</v>
      </c>
      <c r="BI357" s="227">
        <f>IF(N357="nulová",J357,0)</f>
        <v>0</v>
      </c>
      <c r="BJ357" s="16" t="s">
        <v>78</v>
      </c>
      <c r="BK357" s="227">
        <f>ROUND(I357*H357,2)</f>
        <v>0</v>
      </c>
      <c r="BL357" s="16" t="s">
        <v>88</v>
      </c>
      <c r="BM357" s="226" t="s">
        <v>538</v>
      </c>
    </row>
    <row r="358" s="2" customFormat="1">
      <c r="A358" s="37"/>
      <c r="B358" s="38"/>
      <c r="C358" s="39"/>
      <c r="D358" s="228" t="s">
        <v>160</v>
      </c>
      <c r="E358" s="39"/>
      <c r="F358" s="239" t="s">
        <v>539</v>
      </c>
      <c r="G358" s="39"/>
      <c r="H358" s="39"/>
      <c r="I358" s="230"/>
      <c r="J358" s="39"/>
      <c r="K358" s="39"/>
      <c r="L358" s="43"/>
      <c r="M358" s="231"/>
      <c r="N358" s="232"/>
      <c r="O358" s="90"/>
      <c r="P358" s="90"/>
      <c r="Q358" s="90"/>
      <c r="R358" s="90"/>
      <c r="S358" s="90"/>
      <c r="T358" s="91"/>
      <c r="U358" s="37"/>
      <c r="V358" s="37"/>
      <c r="W358" s="37"/>
      <c r="X358" s="37"/>
      <c r="Y358" s="37"/>
      <c r="Z358" s="37"/>
      <c r="AA358" s="37"/>
      <c r="AB358" s="37"/>
      <c r="AC358" s="37"/>
      <c r="AD358" s="37"/>
      <c r="AE358" s="37"/>
      <c r="AT358" s="16" t="s">
        <v>160</v>
      </c>
      <c r="AU358" s="16" t="s">
        <v>82</v>
      </c>
    </row>
    <row r="359" s="2" customFormat="1">
      <c r="A359" s="37"/>
      <c r="B359" s="38"/>
      <c r="C359" s="39"/>
      <c r="D359" s="228" t="s">
        <v>134</v>
      </c>
      <c r="E359" s="39"/>
      <c r="F359" s="229" t="s">
        <v>534</v>
      </c>
      <c r="G359" s="39"/>
      <c r="H359" s="39"/>
      <c r="I359" s="230"/>
      <c r="J359" s="39"/>
      <c r="K359" s="39"/>
      <c r="L359" s="43"/>
      <c r="M359" s="231"/>
      <c r="N359" s="232"/>
      <c r="O359" s="90"/>
      <c r="P359" s="90"/>
      <c r="Q359" s="90"/>
      <c r="R359" s="90"/>
      <c r="S359" s="90"/>
      <c r="T359" s="91"/>
      <c r="U359" s="37"/>
      <c r="V359" s="37"/>
      <c r="W359" s="37"/>
      <c r="X359" s="37"/>
      <c r="Y359" s="37"/>
      <c r="Z359" s="37"/>
      <c r="AA359" s="37"/>
      <c r="AB359" s="37"/>
      <c r="AC359" s="37"/>
      <c r="AD359" s="37"/>
      <c r="AE359" s="37"/>
      <c r="AT359" s="16" t="s">
        <v>134</v>
      </c>
      <c r="AU359" s="16" t="s">
        <v>82</v>
      </c>
    </row>
    <row r="360" s="13" customFormat="1">
      <c r="A360" s="13"/>
      <c r="B360" s="240"/>
      <c r="C360" s="241"/>
      <c r="D360" s="228" t="s">
        <v>162</v>
      </c>
      <c r="E360" s="242" t="s">
        <v>1</v>
      </c>
      <c r="F360" s="243" t="s">
        <v>180</v>
      </c>
      <c r="G360" s="241"/>
      <c r="H360" s="244">
        <v>67</v>
      </c>
      <c r="I360" s="245"/>
      <c r="J360" s="241"/>
      <c r="K360" s="241"/>
      <c r="L360" s="246"/>
      <c r="M360" s="247"/>
      <c r="N360" s="248"/>
      <c r="O360" s="248"/>
      <c r="P360" s="248"/>
      <c r="Q360" s="248"/>
      <c r="R360" s="248"/>
      <c r="S360" s="248"/>
      <c r="T360" s="249"/>
      <c r="U360" s="13"/>
      <c r="V360" s="13"/>
      <c r="W360" s="13"/>
      <c r="X360" s="13"/>
      <c r="Y360" s="13"/>
      <c r="Z360" s="13"/>
      <c r="AA360" s="13"/>
      <c r="AB360" s="13"/>
      <c r="AC360" s="13"/>
      <c r="AD360" s="13"/>
      <c r="AE360" s="13"/>
      <c r="AT360" s="250" t="s">
        <v>162</v>
      </c>
      <c r="AU360" s="250" t="s">
        <v>82</v>
      </c>
      <c r="AV360" s="13" t="s">
        <v>82</v>
      </c>
      <c r="AW360" s="13" t="s">
        <v>30</v>
      </c>
      <c r="AX360" s="13" t="s">
        <v>78</v>
      </c>
      <c r="AY360" s="250" t="s">
        <v>128</v>
      </c>
    </row>
    <row r="361" s="2" customFormat="1" ht="16.5" customHeight="1">
      <c r="A361" s="37"/>
      <c r="B361" s="38"/>
      <c r="C361" s="215" t="s">
        <v>540</v>
      </c>
      <c r="D361" s="215" t="s">
        <v>129</v>
      </c>
      <c r="E361" s="216" t="s">
        <v>541</v>
      </c>
      <c r="F361" s="217" t="s">
        <v>542</v>
      </c>
      <c r="G361" s="218" t="s">
        <v>183</v>
      </c>
      <c r="H361" s="219">
        <v>42.390000000000001</v>
      </c>
      <c r="I361" s="220"/>
      <c r="J361" s="221">
        <f>ROUND(I361*H361,2)</f>
        <v>0</v>
      </c>
      <c r="K361" s="217" t="s">
        <v>158</v>
      </c>
      <c r="L361" s="43"/>
      <c r="M361" s="222" t="s">
        <v>1</v>
      </c>
      <c r="N361" s="223" t="s">
        <v>38</v>
      </c>
      <c r="O361" s="90"/>
      <c r="P361" s="224">
        <f>O361*H361</f>
        <v>0</v>
      </c>
      <c r="Q361" s="224">
        <v>0.12171</v>
      </c>
      <c r="R361" s="224">
        <f>Q361*H361</f>
        <v>5.1592868999999997</v>
      </c>
      <c r="S361" s="224">
        <v>2.3999999999999999</v>
      </c>
      <c r="T361" s="225">
        <f>S361*H361</f>
        <v>101.736</v>
      </c>
      <c r="U361" s="37"/>
      <c r="V361" s="37"/>
      <c r="W361" s="37"/>
      <c r="X361" s="37"/>
      <c r="Y361" s="37"/>
      <c r="Z361" s="37"/>
      <c r="AA361" s="37"/>
      <c r="AB361" s="37"/>
      <c r="AC361" s="37"/>
      <c r="AD361" s="37"/>
      <c r="AE361" s="37"/>
      <c r="AR361" s="226" t="s">
        <v>88</v>
      </c>
      <c r="AT361" s="226" t="s">
        <v>129</v>
      </c>
      <c r="AU361" s="226" t="s">
        <v>82</v>
      </c>
      <c r="AY361" s="16" t="s">
        <v>128</v>
      </c>
      <c r="BE361" s="227">
        <f>IF(N361="základní",J361,0)</f>
        <v>0</v>
      </c>
      <c r="BF361" s="227">
        <f>IF(N361="snížená",J361,0)</f>
        <v>0</v>
      </c>
      <c r="BG361" s="227">
        <f>IF(N361="zákl. přenesená",J361,0)</f>
        <v>0</v>
      </c>
      <c r="BH361" s="227">
        <f>IF(N361="sníž. přenesená",J361,0)</f>
        <v>0</v>
      </c>
      <c r="BI361" s="227">
        <f>IF(N361="nulová",J361,0)</f>
        <v>0</v>
      </c>
      <c r="BJ361" s="16" t="s">
        <v>78</v>
      </c>
      <c r="BK361" s="227">
        <f>ROUND(I361*H361,2)</f>
        <v>0</v>
      </c>
      <c r="BL361" s="16" t="s">
        <v>88</v>
      </c>
      <c r="BM361" s="226" t="s">
        <v>543</v>
      </c>
    </row>
    <row r="362" s="2" customFormat="1">
      <c r="A362" s="37"/>
      <c r="B362" s="38"/>
      <c r="C362" s="39"/>
      <c r="D362" s="228" t="s">
        <v>160</v>
      </c>
      <c r="E362" s="39"/>
      <c r="F362" s="239" t="s">
        <v>544</v>
      </c>
      <c r="G362" s="39"/>
      <c r="H362" s="39"/>
      <c r="I362" s="230"/>
      <c r="J362" s="39"/>
      <c r="K362" s="39"/>
      <c r="L362" s="43"/>
      <c r="M362" s="231"/>
      <c r="N362" s="232"/>
      <c r="O362" s="90"/>
      <c r="P362" s="90"/>
      <c r="Q362" s="90"/>
      <c r="R362" s="90"/>
      <c r="S362" s="90"/>
      <c r="T362" s="91"/>
      <c r="U362" s="37"/>
      <c r="V362" s="37"/>
      <c r="W362" s="37"/>
      <c r="X362" s="37"/>
      <c r="Y362" s="37"/>
      <c r="Z362" s="37"/>
      <c r="AA362" s="37"/>
      <c r="AB362" s="37"/>
      <c r="AC362" s="37"/>
      <c r="AD362" s="37"/>
      <c r="AE362" s="37"/>
      <c r="AT362" s="16" t="s">
        <v>160</v>
      </c>
      <c r="AU362" s="16" t="s">
        <v>82</v>
      </c>
    </row>
    <row r="363" s="2" customFormat="1">
      <c r="A363" s="37"/>
      <c r="B363" s="38"/>
      <c r="C363" s="39"/>
      <c r="D363" s="228" t="s">
        <v>134</v>
      </c>
      <c r="E363" s="39"/>
      <c r="F363" s="229" t="s">
        <v>545</v>
      </c>
      <c r="G363" s="39"/>
      <c r="H363" s="39"/>
      <c r="I363" s="230"/>
      <c r="J363" s="39"/>
      <c r="K363" s="39"/>
      <c r="L363" s="43"/>
      <c r="M363" s="231"/>
      <c r="N363" s="232"/>
      <c r="O363" s="90"/>
      <c r="P363" s="90"/>
      <c r="Q363" s="90"/>
      <c r="R363" s="90"/>
      <c r="S363" s="90"/>
      <c r="T363" s="91"/>
      <c r="U363" s="37"/>
      <c r="V363" s="37"/>
      <c r="W363" s="37"/>
      <c r="X363" s="37"/>
      <c r="Y363" s="37"/>
      <c r="Z363" s="37"/>
      <c r="AA363" s="37"/>
      <c r="AB363" s="37"/>
      <c r="AC363" s="37"/>
      <c r="AD363" s="37"/>
      <c r="AE363" s="37"/>
      <c r="AT363" s="16" t="s">
        <v>134</v>
      </c>
      <c r="AU363" s="16" t="s">
        <v>82</v>
      </c>
    </row>
    <row r="364" s="13" customFormat="1">
      <c r="A364" s="13"/>
      <c r="B364" s="240"/>
      <c r="C364" s="241"/>
      <c r="D364" s="228" t="s">
        <v>162</v>
      </c>
      <c r="E364" s="242" t="s">
        <v>1</v>
      </c>
      <c r="F364" s="243" t="s">
        <v>546</v>
      </c>
      <c r="G364" s="241"/>
      <c r="H364" s="244">
        <v>42.390000000000001</v>
      </c>
      <c r="I364" s="245"/>
      <c r="J364" s="241"/>
      <c r="K364" s="241"/>
      <c r="L364" s="246"/>
      <c r="M364" s="247"/>
      <c r="N364" s="248"/>
      <c r="O364" s="248"/>
      <c r="P364" s="248"/>
      <c r="Q364" s="248"/>
      <c r="R364" s="248"/>
      <c r="S364" s="248"/>
      <c r="T364" s="249"/>
      <c r="U364" s="13"/>
      <c r="V364" s="13"/>
      <c r="W364" s="13"/>
      <c r="X364" s="13"/>
      <c r="Y364" s="13"/>
      <c r="Z364" s="13"/>
      <c r="AA364" s="13"/>
      <c r="AB364" s="13"/>
      <c r="AC364" s="13"/>
      <c r="AD364" s="13"/>
      <c r="AE364" s="13"/>
      <c r="AT364" s="250" t="s">
        <v>162</v>
      </c>
      <c r="AU364" s="250" t="s">
        <v>82</v>
      </c>
      <c r="AV364" s="13" t="s">
        <v>82</v>
      </c>
      <c r="AW364" s="13" t="s">
        <v>30</v>
      </c>
      <c r="AX364" s="13" t="s">
        <v>78</v>
      </c>
      <c r="AY364" s="250" t="s">
        <v>128</v>
      </c>
    </row>
    <row r="365" s="2" customFormat="1">
      <c r="A365" s="37"/>
      <c r="B365" s="38"/>
      <c r="C365" s="215" t="s">
        <v>547</v>
      </c>
      <c r="D365" s="215" t="s">
        <v>129</v>
      </c>
      <c r="E365" s="216" t="s">
        <v>548</v>
      </c>
      <c r="F365" s="217" t="s">
        <v>549</v>
      </c>
      <c r="G365" s="218" t="s">
        <v>176</v>
      </c>
      <c r="H365" s="219">
        <v>67</v>
      </c>
      <c r="I365" s="220"/>
      <c r="J365" s="221">
        <f>ROUND(I365*H365,2)</f>
        <v>0</v>
      </c>
      <c r="K365" s="217" t="s">
        <v>158</v>
      </c>
      <c r="L365" s="43"/>
      <c r="M365" s="222" t="s">
        <v>1</v>
      </c>
      <c r="N365" s="223" t="s">
        <v>38</v>
      </c>
      <c r="O365" s="90"/>
      <c r="P365" s="224">
        <f>O365*H365</f>
        <v>0</v>
      </c>
      <c r="Q365" s="224">
        <v>0</v>
      </c>
      <c r="R365" s="224">
        <f>Q365*H365</f>
        <v>0</v>
      </c>
      <c r="S365" s="224">
        <v>0.025000000000000001</v>
      </c>
      <c r="T365" s="225">
        <f>S365*H365</f>
        <v>1.675</v>
      </c>
      <c r="U365" s="37"/>
      <c r="V365" s="37"/>
      <c r="W365" s="37"/>
      <c r="X365" s="37"/>
      <c r="Y365" s="37"/>
      <c r="Z365" s="37"/>
      <c r="AA365" s="37"/>
      <c r="AB365" s="37"/>
      <c r="AC365" s="37"/>
      <c r="AD365" s="37"/>
      <c r="AE365" s="37"/>
      <c r="AR365" s="226" t="s">
        <v>88</v>
      </c>
      <c r="AT365" s="226" t="s">
        <v>129</v>
      </c>
      <c r="AU365" s="226" t="s">
        <v>82</v>
      </c>
      <c r="AY365" s="16" t="s">
        <v>128</v>
      </c>
      <c r="BE365" s="227">
        <f>IF(N365="základní",J365,0)</f>
        <v>0</v>
      </c>
      <c r="BF365" s="227">
        <f>IF(N365="snížená",J365,0)</f>
        <v>0</v>
      </c>
      <c r="BG365" s="227">
        <f>IF(N365="zákl. přenesená",J365,0)</f>
        <v>0</v>
      </c>
      <c r="BH365" s="227">
        <f>IF(N365="sníž. přenesená",J365,0)</f>
        <v>0</v>
      </c>
      <c r="BI365" s="227">
        <f>IF(N365="nulová",J365,0)</f>
        <v>0</v>
      </c>
      <c r="BJ365" s="16" t="s">
        <v>78</v>
      </c>
      <c r="BK365" s="227">
        <f>ROUND(I365*H365,2)</f>
        <v>0</v>
      </c>
      <c r="BL365" s="16" t="s">
        <v>88</v>
      </c>
      <c r="BM365" s="226" t="s">
        <v>550</v>
      </c>
    </row>
    <row r="366" s="2" customFormat="1">
      <c r="A366" s="37"/>
      <c r="B366" s="38"/>
      <c r="C366" s="39"/>
      <c r="D366" s="228" t="s">
        <v>160</v>
      </c>
      <c r="E366" s="39"/>
      <c r="F366" s="239" t="s">
        <v>551</v>
      </c>
      <c r="G366" s="39"/>
      <c r="H366" s="39"/>
      <c r="I366" s="230"/>
      <c r="J366" s="39"/>
      <c r="K366" s="39"/>
      <c r="L366" s="43"/>
      <c r="M366" s="231"/>
      <c r="N366" s="232"/>
      <c r="O366" s="90"/>
      <c r="P366" s="90"/>
      <c r="Q366" s="90"/>
      <c r="R366" s="90"/>
      <c r="S366" s="90"/>
      <c r="T366" s="91"/>
      <c r="U366" s="37"/>
      <c r="V366" s="37"/>
      <c r="W366" s="37"/>
      <c r="X366" s="37"/>
      <c r="Y366" s="37"/>
      <c r="Z366" s="37"/>
      <c r="AA366" s="37"/>
      <c r="AB366" s="37"/>
      <c r="AC366" s="37"/>
      <c r="AD366" s="37"/>
      <c r="AE366" s="37"/>
      <c r="AT366" s="16" t="s">
        <v>160</v>
      </c>
      <c r="AU366" s="16" t="s">
        <v>82</v>
      </c>
    </row>
    <row r="367" s="2" customFormat="1">
      <c r="A367" s="37"/>
      <c r="B367" s="38"/>
      <c r="C367" s="39"/>
      <c r="D367" s="228" t="s">
        <v>134</v>
      </c>
      <c r="E367" s="39"/>
      <c r="F367" s="229" t="s">
        <v>552</v>
      </c>
      <c r="G367" s="39"/>
      <c r="H367" s="39"/>
      <c r="I367" s="230"/>
      <c r="J367" s="39"/>
      <c r="K367" s="39"/>
      <c r="L367" s="43"/>
      <c r="M367" s="231"/>
      <c r="N367" s="232"/>
      <c r="O367" s="90"/>
      <c r="P367" s="90"/>
      <c r="Q367" s="90"/>
      <c r="R367" s="90"/>
      <c r="S367" s="90"/>
      <c r="T367" s="91"/>
      <c r="U367" s="37"/>
      <c r="V367" s="37"/>
      <c r="W367" s="37"/>
      <c r="X367" s="37"/>
      <c r="Y367" s="37"/>
      <c r="Z367" s="37"/>
      <c r="AA367" s="37"/>
      <c r="AB367" s="37"/>
      <c r="AC367" s="37"/>
      <c r="AD367" s="37"/>
      <c r="AE367" s="37"/>
      <c r="AT367" s="16" t="s">
        <v>134</v>
      </c>
      <c r="AU367" s="16" t="s">
        <v>82</v>
      </c>
    </row>
    <row r="368" s="13" customFormat="1">
      <c r="A368" s="13"/>
      <c r="B368" s="240"/>
      <c r="C368" s="241"/>
      <c r="D368" s="228" t="s">
        <v>162</v>
      </c>
      <c r="E368" s="242" t="s">
        <v>1</v>
      </c>
      <c r="F368" s="243" t="s">
        <v>180</v>
      </c>
      <c r="G368" s="241"/>
      <c r="H368" s="244">
        <v>67</v>
      </c>
      <c r="I368" s="245"/>
      <c r="J368" s="241"/>
      <c r="K368" s="241"/>
      <c r="L368" s="246"/>
      <c r="M368" s="247"/>
      <c r="N368" s="248"/>
      <c r="O368" s="248"/>
      <c r="P368" s="248"/>
      <c r="Q368" s="248"/>
      <c r="R368" s="248"/>
      <c r="S368" s="248"/>
      <c r="T368" s="249"/>
      <c r="U368" s="13"/>
      <c r="V368" s="13"/>
      <c r="W368" s="13"/>
      <c r="X368" s="13"/>
      <c r="Y368" s="13"/>
      <c r="Z368" s="13"/>
      <c r="AA368" s="13"/>
      <c r="AB368" s="13"/>
      <c r="AC368" s="13"/>
      <c r="AD368" s="13"/>
      <c r="AE368" s="13"/>
      <c r="AT368" s="250" t="s">
        <v>162</v>
      </c>
      <c r="AU368" s="250" t="s">
        <v>82</v>
      </c>
      <c r="AV368" s="13" t="s">
        <v>82</v>
      </c>
      <c r="AW368" s="13" t="s">
        <v>30</v>
      </c>
      <c r="AX368" s="13" t="s">
        <v>78</v>
      </c>
      <c r="AY368" s="250" t="s">
        <v>128</v>
      </c>
    </row>
    <row r="369" s="2" customFormat="1">
      <c r="A369" s="37"/>
      <c r="B369" s="38"/>
      <c r="C369" s="215" t="s">
        <v>180</v>
      </c>
      <c r="D369" s="215" t="s">
        <v>129</v>
      </c>
      <c r="E369" s="216" t="s">
        <v>553</v>
      </c>
      <c r="F369" s="217" t="s">
        <v>554</v>
      </c>
      <c r="G369" s="218" t="s">
        <v>176</v>
      </c>
      <c r="H369" s="219">
        <v>6</v>
      </c>
      <c r="I369" s="220"/>
      <c r="J369" s="221">
        <f>ROUND(I369*H369,2)</f>
        <v>0</v>
      </c>
      <c r="K369" s="217" t="s">
        <v>158</v>
      </c>
      <c r="L369" s="43"/>
      <c r="M369" s="222" t="s">
        <v>1</v>
      </c>
      <c r="N369" s="223" t="s">
        <v>38</v>
      </c>
      <c r="O369" s="90"/>
      <c r="P369" s="224">
        <f>O369*H369</f>
        <v>0</v>
      </c>
      <c r="Q369" s="224">
        <v>0.00067000000000000002</v>
      </c>
      <c r="R369" s="224">
        <f>Q369*H369</f>
        <v>0.0040200000000000001</v>
      </c>
      <c r="S369" s="224">
        <v>0.031</v>
      </c>
      <c r="T369" s="225">
        <f>S369*H369</f>
        <v>0.186</v>
      </c>
      <c r="U369" s="37"/>
      <c r="V369" s="37"/>
      <c r="W369" s="37"/>
      <c r="X369" s="37"/>
      <c r="Y369" s="37"/>
      <c r="Z369" s="37"/>
      <c r="AA369" s="37"/>
      <c r="AB369" s="37"/>
      <c r="AC369" s="37"/>
      <c r="AD369" s="37"/>
      <c r="AE369" s="37"/>
      <c r="AR369" s="226" t="s">
        <v>88</v>
      </c>
      <c r="AT369" s="226" t="s">
        <v>129</v>
      </c>
      <c r="AU369" s="226" t="s">
        <v>82</v>
      </c>
      <c r="AY369" s="16" t="s">
        <v>128</v>
      </c>
      <c r="BE369" s="227">
        <f>IF(N369="základní",J369,0)</f>
        <v>0</v>
      </c>
      <c r="BF369" s="227">
        <f>IF(N369="snížená",J369,0)</f>
        <v>0</v>
      </c>
      <c r="BG369" s="227">
        <f>IF(N369="zákl. přenesená",J369,0)</f>
        <v>0</v>
      </c>
      <c r="BH369" s="227">
        <f>IF(N369="sníž. přenesená",J369,0)</f>
        <v>0</v>
      </c>
      <c r="BI369" s="227">
        <f>IF(N369="nulová",J369,0)</f>
        <v>0</v>
      </c>
      <c r="BJ369" s="16" t="s">
        <v>78</v>
      </c>
      <c r="BK369" s="227">
        <f>ROUND(I369*H369,2)</f>
        <v>0</v>
      </c>
      <c r="BL369" s="16" t="s">
        <v>88</v>
      </c>
      <c r="BM369" s="226" t="s">
        <v>555</v>
      </c>
    </row>
    <row r="370" s="2" customFormat="1">
      <c r="A370" s="37"/>
      <c r="B370" s="38"/>
      <c r="C370" s="39"/>
      <c r="D370" s="228" t="s">
        <v>160</v>
      </c>
      <c r="E370" s="39"/>
      <c r="F370" s="239" t="s">
        <v>556</v>
      </c>
      <c r="G370" s="39"/>
      <c r="H370" s="39"/>
      <c r="I370" s="230"/>
      <c r="J370" s="39"/>
      <c r="K370" s="39"/>
      <c r="L370" s="43"/>
      <c r="M370" s="231"/>
      <c r="N370" s="232"/>
      <c r="O370" s="90"/>
      <c r="P370" s="90"/>
      <c r="Q370" s="90"/>
      <c r="R370" s="90"/>
      <c r="S370" s="90"/>
      <c r="T370" s="91"/>
      <c r="U370" s="37"/>
      <c r="V370" s="37"/>
      <c r="W370" s="37"/>
      <c r="X370" s="37"/>
      <c r="Y370" s="37"/>
      <c r="Z370" s="37"/>
      <c r="AA370" s="37"/>
      <c r="AB370" s="37"/>
      <c r="AC370" s="37"/>
      <c r="AD370" s="37"/>
      <c r="AE370" s="37"/>
      <c r="AT370" s="16" t="s">
        <v>160</v>
      </c>
      <c r="AU370" s="16" t="s">
        <v>82</v>
      </c>
    </row>
    <row r="371" s="2" customFormat="1">
      <c r="A371" s="37"/>
      <c r="B371" s="38"/>
      <c r="C371" s="39"/>
      <c r="D371" s="228" t="s">
        <v>134</v>
      </c>
      <c r="E371" s="39"/>
      <c r="F371" s="229" t="s">
        <v>557</v>
      </c>
      <c r="G371" s="39"/>
      <c r="H371" s="39"/>
      <c r="I371" s="230"/>
      <c r="J371" s="39"/>
      <c r="K371" s="39"/>
      <c r="L371" s="43"/>
      <c r="M371" s="231"/>
      <c r="N371" s="232"/>
      <c r="O371" s="90"/>
      <c r="P371" s="90"/>
      <c r="Q371" s="90"/>
      <c r="R371" s="90"/>
      <c r="S371" s="90"/>
      <c r="T371" s="91"/>
      <c r="U371" s="37"/>
      <c r="V371" s="37"/>
      <c r="W371" s="37"/>
      <c r="X371" s="37"/>
      <c r="Y371" s="37"/>
      <c r="Z371" s="37"/>
      <c r="AA371" s="37"/>
      <c r="AB371" s="37"/>
      <c r="AC371" s="37"/>
      <c r="AD371" s="37"/>
      <c r="AE371" s="37"/>
      <c r="AT371" s="16" t="s">
        <v>134</v>
      </c>
      <c r="AU371" s="16" t="s">
        <v>82</v>
      </c>
    </row>
    <row r="372" s="13" customFormat="1">
      <c r="A372" s="13"/>
      <c r="B372" s="240"/>
      <c r="C372" s="241"/>
      <c r="D372" s="228" t="s">
        <v>162</v>
      </c>
      <c r="E372" s="242" t="s">
        <v>1</v>
      </c>
      <c r="F372" s="243" t="s">
        <v>558</v>
      </c>
      <c r="G372" s="241"/>
      <c r="H372" s="244">
        <v>6</v>
      </c>
      <c r="I372" s="245"/>
      <c r="J372" s="241"/>
      <c r="K372" s="241"/>
      <c r="L372" s="246"/>
      <c r="M372" s="247"/>
      <c r="N372" s="248"/>
      <c r="O372" s="248"/>
      <c r="P372" s="248"/>
      <c r="Q372" s="248"/>
      <c r="R372" s="248"/>
      <c r="S372" s="248"/>
      <c r="T372" s="249"/>
      <c r="U372" s="13"/>
      <c r="V372" s="13"/>
      <c r="W372" s="13"/>
      <c r="X372" s="13"/>
      <c r="Y372" s="13"/>
      <c r="Z372" s="13"/>
      <c r="AA372" s="13"/>
      <c r="AB372" s="13"/>
      <c r="AC372" s="13"/>
      <c r="AD372" s="13"/>
      <c r="AE372" s="13"/>
      <c r="AT372" s="250" t="s">
        <v>162</v>
      </c>
      <c r="AU372" s="250" t="s">
        <v>82</v>
      </c>
      <c r="AV372" s="13" t="s">
        <v>82</v>
      </c>
      <c r="AW372" s="13" t="s">
        <v>30</v>
      </c>
      <c r="AX372" s="13" t="s">
        <v>78</v>
      </c>
      <c r="AY372" s="250" t="s">
        <v>128</v>
      </c>
    </row>
    <row r="373" s="2" customFormat="1" ht="16.5" customHeight="1">
      <c r="A373" s="37"/>
      <c r="B373" s="38"/>
      <c r="C373" s="251" t="s">
        <v>559</v>
      </c>
      <c r="D373" s="251" t="s">
        <v>200</v>
      </c>
      <c r="E373" s="252" t="s">
        <v>560</v>
      </c>
      <c r="F373" s="253" t="s">
        <v>561</v>
      </c>
      <c r="G373" s="254" t="s">
        <v>176</v>
      </c>
      <c r="H373" s="255">
        <v>1.5</v>
      </c>
      <c r="I373" s="256"/>
      <c r="J373" s="257">
        <f>ROUND(I373*H373,2)</f>
        <v>0</v>
      </c>
      <c r="K373" s="253" t="s">
        <v>158</v>
      </c>
      <c r="L373" s="258"/>
      <c r="M373" s="259" t="s">
        <v>1</v>
      </c>
      <c r="N373" s="260" t="s">
        <v>38</v>
      </c>
      <c r="O373" s="90"/>
      <c r="P373" s="224">
        <f>O373*H373</f>
        <v>0</v>
      </c>
      <c r="Q373" s="224">
        <v>0.00089999999999999998</v>
      </c>
      <c r="R373" s="224">
        <f>Q373*H373</f>
        <v>0.0013500000000000001</v>
      </c>
      <c r="S373" s="224">
        <v>0</v>
      </c>
      <c r="T373" s="225">
        <f>S373*H373</f>
        <v>0</v>
      </c>
      <c r="U373" s="37"/>
      <c r="V373" s="37"/>
      <c r="W373" s="37"/>
      <c r="X373" s="37"/>
      <c r="Y373" s="37"/>
      <c r="Z373" s="37"/>
      <c r="AA373" s="37"/>
      <c r="AB373" s="37"/>
      <c r="AC373" s="37"/>
      <c r="AD373" s="37"/>
      <c r="AE373" s="37"/>
      <c r="AR373" s="226" t="s">
        <v>100</v>
      </c>
      <c r="AT373" s="226" t="s">
        <v>200</v>
      </c>
      <c r="AU373" s="226" t="s">
        <v>82</v>
      </c>
      <c r="AY373" s="16" t="s">
        <v>128</v>
      </c>
      <c r="BE373" s="227">
        <f>IF(N373="základní",J373,0)</f>
        <v>0</v>
      </c>
      <c r="BF373" s="227">
        <f>IF(N373="snížená",J373,0)</f>
        <v>0</v>
      </c>
      <c r="BG373" s="227">
        <f>IF(N373="zákl. přenesená",J373,0)</f>
        <v>0</v>
      </c>
      <c r="BH373" s="227">
        <f>IF(N373="sníž. přenesená",J373,0)</f>
        <v>0</v>
      </c>
      <c r="BI373" s="227">
        <f>IF(N373="nulová",J373,0)</f>
        <v>0</v>
      </c>
      <c r="BJ373" s="16" t="s">
        <v>78</v>
      </c>
      <c r="BK373" s="227">
        <f>ROUND(I373*H373,2)</f>
        <v>0</v>
      </c>
      <c r="BL373" s="16" t="s">
        <v>88</v>
      </c>
      <c r="BM373" s="226" t="s">
        <v>562</v>
      </c>
    </row>
    <row r="374" s="2" customFormat="1">
      <c r="A374" s="37"/>
      <c r="B374" s="38"/>
      <c r="C374" s="39"/>
      <c r="D374" s="228" t="s">
        <v>160</v>
      </c>
      <c r="E374" s="39"/>
      <c r="F374" s="239" t="s">
        <v>561</v>
      </c>
      <c r="G374" s="39"/>
      <c r="H374" s="39"/>
      <c r="I374" s="230"/>
      <c r="J374" s="39"/>
      <c r="K374" s="39"/>
      <c r="L374" s="43"/>
      <c r="M374" s="231"/>
      <c r="N374" s="232"/>
      <c r="O374" s="90"/>
      <c r="P374" s="90"/>
      <c r="Q374" s="90"/>
      <c r="R374" s="90"/>
      <c r="S374" s="90"/>
      <c r="T374" s="91"/>
      <c r="U374" s="37"/>
      <c r="V374" s="37"/>
      <c r="W374" s="37"/>
      <c r="X374" s="37"/>
      <c r="Y374" s="37"/>
      <c r="Z374" s="37"/>
      <c r="AA374" s="37"/>
      <c r="AB374" s="37"/>
      <c r="AC374" s="37"/>
      <c r="AD374" s="37"/>
      <c r="AE374" s="37"/>
      <c r="AT374" s="16" t="s">
        <v>160</v>
      </c>
      <c r="AU374" s="16" t="s">
        <v>82</v>
      </c>
    </row>
    <row r="375" s="2" customFormat="1">
      <c r="A375" s="37"/>
      <c r="B375" s="38"/>
      <c r="C375" s="39"/>
      <c r="D375" s="228" t="s">
        <v>134</v>
      </c>
      <c r="E375" s="39"/>
      <c r="F375" s="229" t="s">
        <v>563</v>
      </c>
      <c r="G375" s="39"/>
      <c r="H375" s="39"/>
      <c r="I375" s="230"/>
      <c r="J375" s="39"/>
      <c r="K375" s="39"/>
      <c r="L375" s="43"/>
      <c r="M375" s="231"/>
      <c r="N375" s="232"/>
      <c r="O375" s="90"/>
      <c r="P375" s="90"/>
      <c r="Q375" s="90"/>
      <c r="R375" s="90"/>
      <c r="S375" s="90"/>
      <c r="T375" s="91"/>
      <c r="U375" s="37"/>
      <c r="V375" s="37"/>
      <c r="W375" s="37"/>
      <c r="X375" s="37"/>
      <c r="Y375" s="37"/>
      <c r="Z375" s="37"/>
      <c r="AA375" s="37"/>
      <c r="AB375" s="37"/>
      <c r="AC375" s="37"/>
      <c r="AD375" s="37"/>
      <c r="AE375" s="37"/>
      <c r="AT375" s="16" t="s">
        <v>134</v>
      </c>
      <c r="AU375" s="16" t="s">
        <v>82</v>
      </c>
    </row>
    <row r="376" s="13" customFormat="1">
      <c r="A376" s="13"/>
      <c r="B376" s="240"/>
      <c r="C376" s="241"/>
      <c r="D376" s="228" t="s">
        <v>162</v>
      </c>
      <c r="E376" s="242" t="s">
        <v>1</v>
      </c>
      <c r="F376" s="243" t="s">
        <v>564</v>
      </c>
      <c r="G376" s="241"/>
      <c r="H376" s="244">
        <v>1.5</v>
      </c>
      <c r="I376" s="245"/>
      <c r="J376" s="241"/>
      <c r="K376" s="241"/>
      <c r="L376" s="246"/>
      <c r="M376" s="247"/>
      <c r="N376" s="248"/>
      <c r="O376" s="248"/>
      <c r="P376" s="248"/>
      <c r="Q376" s="248"/>
      <c r="R376" s="248"/>
      <c r="S376" s="248"/>
      <c r="T376" s="249"/>
      <c r="U376" s="13"/>
      <c r="V376" s="13"/>
      <c r="W376" s="13"/>
      <c r="X376" s="13"/>
      <c r="Y376" s="13"/>
      <c r="Z376" s="13"/>
      <c r="AA376" s="13"/>
      <c r="AB376" s="13"/>
      <c r="AC376" s="13"/>
      <c r="AD376" s="13"/>
      <c r="AE376" s="13"/>
      <c r="AT376" s="250" t="s">
        <v>162</v>
      </c>
      <c r="AU376" s="250" t="s">
        <v>82</v>
      </c>
      <c r="AV376" s="13" t="s">
        <v>82</v>
      </c>
      <c r="AW376" s="13" t="s">
        <v>30</v>
      </c>
      <c r="AX376" s="13" t="s">
        <v>78</v>
      </c>
      <c r="AY376" s="250" t="s">
        <v>128</v>
      </c>
    </row>
    <row r="377" s="2" customFormat="1">
      <c r="A377" s="37"/>
      <c r="B377" s="38"/>
      <c r="C377" s="215" t="s">
        <v>565</v>
      </c>
      <c r="D377" s="215" t="s">
        <v>129</v>
      </c>
      <c r="E377" s="216" t="s">
        <v>566</v>
      </c>
      <c r="F377" s="217" t="s">
        <v>567</v>
      </c>
      <c r="G377" s="218" t="s">
        <v>176</v>
      </c>
      <c r="H377" s="219">
        <v>0.5</v>
      </c>
      <c r="I377" s="220"/>
      <c r="J377" s="221">
        <f>ROUND(I377*H377,2)</f>
        <v>0</v>
      </c>
      <c r="K377" s="217" t="s">
        <v>158</v>
      </c>
      <c r="L377" s="43"/>
      <c r="M377" s="222" t="s">
        <v>1</v>
      </c>
      <c r="N377" s="223" t="s">
        <v>38</v>
      </c>
      <c r="O377" s="90"/>
      <c r="P377" s="224">
        <f>O377*H377</f>
        <v>0</v>
      </c>
      <c r="Q377" s="224">
        <v>0.00232</v>
      </c>
      <c r="R377" s="224">
        <f>Q377*H377</f>
        <v>0.00116</v>
      </c>
      <c r="S377" s="224">
        <v>0.10100000000000001</v>
      </c>
      <c r="T377" s="225">
        <f>S377*H377</f>
        <v>0.050500000000000003</v>
      </c>
      <c r="U377" s="37"/>
      <c r="V377" s="37"/>
      <c r="W377" s="37"/>
      <c r="X377" s="37"/>
      <c r="Y377" s="37"/>
      <c r="Z377" s="37"/>
      <c r="AA377" s="37"/>
      <c r="AB377" s="37"/>
      <c r="AC377" s="37"/>
      <c r="AD377" s="37"/>
      <c r="AE377" s="37"/>
      <c r="AR377" s="226" t="s">
        <v>88</v>
      </c>
      <c r="AT377" s="226" t="s">
        <v>129</v>
      </c>
      <c r="AU377" s="226" t="s">
        <v>82</v>
      </c>
      <c r="AY377" s="16" t="s">
        <v>128</v>
      </c>
      <c r="BE377" s="227">
        <f>IF(N377="základní",J377,0)</f>
        <v>0</v>
      </c>
      <c r="BF377" s="227">
        <f>IF(N377="snížená",J377,0)</f>
        <v>0</v>
      </c>
      <c r="BG377" s="227">
        <f>IF(N377="zákl. přenesená",J377,0)</f>
        <v>0</v>
      </c>
      <c r="BH377" s="227">
        <f>IF(N377="sníž. přenesená",J377,0)</f>
        <v>0</v>
      </c>
      <c r="BI377" s="227">
        <f>IF(N377="nulová",J377,0)</f>
        <v>0</v>
      </c>
      <c r="BJ377" s="16" t="s">
        <v>78</v>
      </c>
      <c r="BK377" s="227">
        <f>ROUND(I377*H377,2)</f>
        <v>0</v>
      </c>
      <c r="BL377" s="16" t="s">
        <v>88</v>
      </c>
      <c r="BM377" s="226" t="s">
        <v>568</v>
      </c>
    </row>
    <row r="378" s="2" customFormat="1">
      <c r="A378" s="37"/>
      <c r="B378" s="38"/>
      <c r="C378" s="39"/>
      <c r="D378" s="228" t="s">
        <v>160</v>
      </c>
      <c r="E378" s="39"/>
      <c r="F378" s="239" t="s">
        <v>569</v>
      </c>
      <c r="G378" s="39"/>
      <c r="H378" s="39"/>
      <c r="I378" s="230"/>
      <c r="J378" s="39"/>
      <c r="K378" s="39"/>
      <c r="L378" s="43"/>
      <c r="M378" s="231"/>
      <c r="N378" s="232"/>
      <c r="O378" s="90"/>
      <c r="P378" s="90"/>
      <c r="Q378" s="90"/>
      <c r="R378" s="90"/>
      <c r="S378" s="90"/>
      <c r="T378" s="91"/>
      <c r="U378" s="37"/>
      <c r="V378" s="37"/>
      <c r="W378" s="37"/>
      <c r="X378" s="37"/>
      <c r="Y378" s="37"/>
      <c r="Z378" s="37"/>
      <c r="AA378" s="37"/>
      <c r="AB378" s="37"/>
      <c r="AC378" s="37"/>
      <c r="AD378" s="37"/>
      <c r="AE378" s="37"/>
      <c r="AT378" s="16" t="s">
        <v>160</v>
      </c>
      <c r="AU378" s="16" t="s">
        <v>82</v>
      </c>
    </row>
    <row r="379" s="2" customFormat="1">
      <c r="A379" s="37"/>
      <c r="B379" s="38"/>
      <c r="C379" s="39"/>
      <c r="D379" s="228" t="s">
        <v>134</v>
      </c>
      <c r="E379" s="39"/>
      <c r="F379" s="229" t="s">
        <v>570</v>
      </c>
      <c r="G379" s="39"/>
      <c r="H379" s="39"/>
      <c r="I379" s="230"/>
      <c r="J379" s="39"/>
      <c r="K379" s="39"/>
      <c r="L379" s="43"/>
      <c r="M379" s="231"/>
      <c r="N379" s="232"/>
      <c r="O379" s="90"/>
      <c r="P379" s="90"/>
      <c r="Q379" s="90"/>
      <c r="R379" s="90"/>
      <c r="S379" s="90"/>
      <c r="T379" s="91"/>
      <c r="U379" s="37"/>
      <c r="V379" s="37"/>
      <c r="W379" s="37"/>
      <c r="X379" s="37"/>
      <c r="Y379" s="37"/>
      <c r="Z379" s="37"/>
      <c r="AA379" s="37"/>
      <c r="AB379" s="37"/>
      <c r="AC379" s="37"/>
      <c r="AD379" s="37"/>
      <c r="AE379" s="37"/>
      <c r="AT379" s="16" t="s">
        <v>134</v>
      </c>
      <c r="AU379" s="16" t="s">
        <v>82</v>
      </c>
    </row>
    <row r="380" s="13" customFormat="1">
      <c r="A380" s="13"/>
      <c r="B380" s="240"/>
      <c r="C380" s="241"/>
      <c r="D380" s="228" t="s">
        <v>162</v>
      </c>
      <c r="E380" s="242" t="s">
        <v>1</v>
      </c>
      <c r="F380" s="243" t="s">
        <v>571</v>
      </c>
      <c r="G380" s="241"/>
      <c r="H380" s="244">
        <v>0.5</v>
      </c>
      <c r="I380" s="245"/>
      <c r="J380" s="241"/>
      <c r="K380" s="241"/>
      <c r="L380" s="246"/>
      <c r="M380" s="247"/>
      <c r="N380" s="248"/>
      <c r="O380" s="248"/>
      <c r="P380" s="248"/>
      <c r="Q380" s="248"/>
      <c r="R380" s="248"/>
      <c r="S380" s="248"/>
      <c r="T380" s="249"/>
      <c r="U380" s="13"/>
      <c r="V380" s="13"/>
      <c r="W380" s="13"/>
      <c r="X380" s="13"/>
      <c r="Y380" s="13"/>
      <c r="Z380" s="13"/>
      <c r="AA380" s="13"/>
      <c r="AB380" s="13"/>
      <c r="AC380" s="13"/>
      <c r="AD380" s="13"/>
      <c r="AE380" s="13"/>
      <c r="AT380" s="250" t="s">
        <v>162</v>
      </c>
      <c r="AU380" s="250" t="s">
        <v>82</v>
      </c>
      <c r="AV380" s="13" t="s">
        <v>82</v>
      </c>
      <c r="AW380" s="13" t="s">
        <v>30</v>
      </c>
      <c r="AX380" s="13" t="s">
        <v>78</v>
      </c>
      <c r="AY380" s="250" t="s">
        <v>128</v>
      </c>
    </row>
    <row r="381" s="2" customFormat="1">
      <c r="A381" s="37"/>
      <c r="B381" s="38"/>
      <c r="C381" s="215" t="s">
        <v>572</v>
      </c>
      <c r="D381" s="215" t="s">
        <v>129</v>
      </c>
      <c r="E381" s="216" t="s">
        <v>573</v>
      </c>
      <c r="F381" s="217" t="s">
        <v>574</v>
      </c>
      <c r="G381" s="218" t="s">
        <v>176</v>
      </c>
      <c r="H381" s="219">
        <v>2.7999999999999998</v>
      </c>
      <c r="I381" s="220"/>
      <c r="J381" s="221">
        <f>ROUND(I381*H381,2)</f>
        <v>0</v>
      </c>
      <c r="K381" s="217" t="s">
        <v>158</v>
      </c>
      <c r="L381" s="43"/>
      <c r="M381" s="222" t="s">
        <v>1</v>
      </c>
      <c r="N381" s="223" t="s">
        <v>38</v>
      </c>
      <c r="O381" s="90"/>
      <c r="P381" s="224">
        <f>O381*H381</f>
        <v>0</v>
      </c>
      <c r="Q381" s="224">
        <v>0.0025899999999999999</v>
      </c>
      <c r="R381" s="224">
        <f>Q381*H381</f>
        <v>0.0072519999999999989</v>
      </c>
      <c r="S381" s="224">
        <v>0.126</v>
      </c>
      <c r="T381" s="225">
        <f>S381*H381</f>
        <v>0.3528</v>
      </c>
      <c r="U381" s="37"/>
      <c r="V381" s="37"/>
      <c r="W381" s="37"/>
      <c r="X381" s="37"/>
      <c r="Y381" s="37"/>
      <c r="Z381" s="37"/>
      <c r="AA381" s="37"/>
      <c r="AB381" s="37"/>
      <c r="AC381" s="37"/>
      <c r="AD381" s="37"/>
      <c r="AE381" s="37"/>
      <c r="AR381" s="226" t="s">
        <v>88</v>
      </c>
      <c r="AT381" s="226" t="s">
        <v>129</v>
      </c>
      <c r="AU381" s="226" t="s">
        <v>82</v>
      </c>
      <c r="AY381" s="16" t="s">
        <v>128</v>
      </c>
      <c r="BE381" s="227">
        <f>IF(N381="základní",J381,0)</f>
        <v>0</v>
      </c>
      <c r="BF381" s="227">
        <f>IF(N381="snížená",J381,0)</f>
        <v>0</v>
      </c>
      <c r="BG381" s="227">
        <f>IF(N381="zákl. přenesená",J381,0)</f>
        <v>0</v>
      </c>
      <c r="BH381" s="227">
        <f>IF(N381="sníž. přenesená",J381,0)</f>
        <v>0</v>
      </c>
      <c r="BI381" s="227">
        <f>IF(N381="nulová",J381,0)</f>
        <v>0</v>
      </c>
      <c r="BJ381" s="16" t="s">
        <v>78</v>
      </c>
      <c r="BK381" s="227">
        <f>ROUND(I381*H381,2)</f>
        <v>0</v>
      </c>
      <c r="BL381" s="16" t="s">
        <v>88</v>
      </c>
      <c r="BM381" s="226" t="s">
        <v>575</v>
      </c>
    </row>
    <row r="382" s="2" customFormat="1">
      <c r="A382" s="37"/>
      <c r="B382" s="38"/>
      <c r="C382" s="39"/>
      <c r="D382" s="228" t="s">
        <v>160</v>
      </c>
      <c r="E382" s="39"/>
      <c r="F382" s="239" t="s">
        <v>576</v>
      </c>
      <c r="G382" s="39"/>
      <c r="H382" s="39"/>
      <c r="I382" s="230"/>
      <c r="J382" s="39"/>
      <c r="K382" s="39"/>
      <c r="L382" s="43"/>
      <c r="M382" s="231"/>
      <c r="N382" s="232"/>
      <c r="O382" s="90"/>
      <c r="P382" s="90"/>
      <c r="Q382" s="90"/>
      <c r="R382" s="90"/>
      <c r="S382" s="90"/>
      <c r="T382" s="91"/>
      <c r="U382" s="37"/>
      <c r="V382" s="37"/>
      <c r="W382" s="37"/>
      <c r="X382" s="37"/>
      <c r="Y382" s="37"/>
      <c r="Z382" s="37"/>
      <c r="AA382" s="37"/>
      <c r="AB382" s="37"/>
      <c r="AC382" s="37"/>
      <c r="AD382" s="37"/>
      <c r="AE382" s="37"/>
      <c r="AT382" s="16" t="s">
        <v>160</v>
      </c>
      <c r="AU382" s="16" t="s">
        <v>82</v>
      </c>
    </row>
    <row r="383" s="2" customFormat="1">
      <c r="A383" s="37"/>
      <c r="B383" s="38"/>
      <c r="C383" s="39"/>
      <c r="D383" s="228" t="s">
        <v>134</v>
      </c>
      <c r="E383" s="39"/>
      <c r="F383" s="229" t="s">
        <v>577</v>
      </c>
      <c r="G383" s="39"/>
      <c r="H383" s="39"/>
      <c r="I383" s="230"/>
      <c r="J383" s="39"/>
      <c r="K383" s="39"/>
      <c r="L383" s="43"/>
      <c r="M383" s="231"/>
      <c r="N383" s="232"/>
      <c r="O383" s="90"/>
      <c r="P383" s="90"/>
      <c r="Q383" s="90"/>
      <c r="R383" s="90"/>
      <c r="S383" s="90"/>
      <c r="T383" s="91"/>
      <c r="U383" s="37"/>
      <c r="V383" s="37"/>
      <c r="W383" s="37"/>
      <c r="X383" s="37"/>
      <c r="Y383" s="37"/>
      <c r="Z383" s="37"/>
      <c r="AA383" s="37"/>
      <c r="AB383" s="37"/>
      <c r="AC383" s="37"/>
      <c r="AD383" s="37"/>
      <c r="AE383" s="37"/>
      <c r="AT383" s="16" t="s">
        <v>134</v>
      </c>
      <c r="AU383" s="16" t="s">
        <v>82</v>
      </c>
    </row>
    <row r="384" s="13" customFormat="1">
      <c r="A384" s="13"/>
      <c r="B384" s="240"/>
      <c r="C384" s="241"/>
      <c r="D384" s="228" t="s">
        <v>162</v>
      </c>
      <c r="E384" s="242" t="s">
        <v>1</v>
      </c>
      <c r="F384" s="243" t="s">
        <v>578</v>
      </c>
      <c r="G384" s="241"/>
      <c r="H384" s="244">
        <v>2.7999999999999998</v>
      </c>
      <c r="I384" s="245"/>
      <c r="J384" s="241"/>
      <c r="K384" s="241"/>
      <c r="L384" s="246"/>
      <c r="M384" s="247"/>
      <c r="N384" s="248"/>
      <c r="O384" s="248"/>
      <c r="P384" s="248"/>
      <c r="Q384" s="248"/>
      <c r="R384" s="248"/>
      <c r="S384" s="248"/>
      <c r="T384" s="249"/>
      <c r="U384" s="13"/>
      <c r="V384" s="13"/>
      <c r="W384" s="13"/>
      <c r="X384" s="13"/>
      <c r="Y384" s="13"/>
      <c r="Z384" s="13"/>
      <c r="AA384" s="13"/>
      <c r="AB384" s="13"/>
      <c r="AC384" s="13"/>
      <c r="AD384" s="13"/>
      <c r="AE384" s="13"/>
      <c r="AT384" s="250" t="s">
        <v>162</v>
      </c>
      <c r="AU384" s="250" t="s">
        <v>82</v>
      </c>
      <c r="AV384" s="13" t="s">
        <v>82</v>
      </c>
      <c r="AW384" s="13" t="s">
        <v>30</v>
      </c>
      <c r="AX384" s="13" t="s">
        <v>78</v>
      </c>
      <c r="AY384" s="250" t="s">
        <v>128</v>
      </c>
    </row>
    <row r="385" s="2" customFormat="1">
      <c r="A385" s="37"/>
      <c r="B385" s="38"/>
      <c r="C385" s="215" t="s">
        <v>579</v>
      </c>
      <c r="D385" s="215" t="s">
        <v>129</v>
      </c>
      <c r="E385" s="216" t="s">
        <v>580</v>
      </c>
      <c r="F385" s="217" t="s">
        <v>581</v>
      </c>
      <c r="G385" s="218" t="s">
        <v>176</v>
      </c>
      <c r="H385" s="219">
        <v>53.600000000000001</v>
      </c>
      <c r="I385" s="220"/>
      <c r="J385" s="221">
        <f>ROUND(I385*H385,2)</f>
        <v>0</v>
      </c>
      <c r="K385" s="217" t="s">
        <v>158</v>
      </c>
      <c r="L385" s="43"/>
      <c r="M385" s="222" t="s">
        <v>1</v>
      </c>
      <c r="N385" s="223" t="s">
        <v>38</v>
      </c>
      <c r="O385" s="90"/>
      <c r="P385" s="224">
        <f>O385*H385</f>
        <v>0</v>
      </c>
      <c r="Q385" s="224">
        <v>0</v>
      </c>
      <c r="R385" s="224">
        <f>Q385*H385</f>
        <v>0</v>
      </c>
      <c r="S385" s="224">
        <v>0</v>
      </c>
      <c r="T385" s="225">
        <f>S385*H385</f>
        <v>0</v>
      </c>
      <c r="U385" s="37"/>
      <c r="V385" s="37"/>
      <c r="W385" s="37"/>
      <c r="X385" s="37"/>
      <c r="Y385" s="37"/>
      <c r="Z385" s="37"/>
      <c r="AA385" s="37"/>
      <c r="AB385" s="37"/>
      <c r="AC385" s="37"/>
      <c r="AD385" s="37"/>
      <c r="AE385" s="37"/>
      <c r="AR385" s="226" t="s">
        <v>88</v>
      </c>
      <c r="AT385" s="226" t="s">
        <v>129</v>
      </c>
      <c r="AU385" s="226" t="s">
        <v>82</v>
      </c>
      <c r="AY385" s="16" t="s">
        <v>128</v>
      </c>
      <c r="BE385" s="227">
        <f>IF(N385="základní",J385,0)</f>
        <v>0</v>
      </c>
      <c r="BF385" s="227">
        <f>IF(N385="snížená",J385,0)</f>
        <v>0</v>
      </c>
      <c r="BG385" s="227">
        <f>IF(N385="zákl. přenesená",J385,0)</f>
        <v>0</v>
      </c>
      <c r="BH385" s="227">
        <f>IF(N385="sníž. přenesená",J385,0)</f>
        <v>0</v>
      </c>
      <c r="BI385" s="227">
        <f>IF(N385="nulová",J385,0)</f>
        <v>0</v>
      </c>
      <c r="BJ385" s="16" t="s">
        <v>78</v>
      </c>
      <c r="BK385" s="227">
        <f>ROUND(I385*H385,2)</f>
        <v>0</v>
      </c>
      <c r="BL385" s="16" t="s">
        <v>88</v>
      </c>
      <c r="BM385" s="226" t="s">
        <v>582</v>
      </c>
    </row>
    <row r="386" s="2" customFormat="1">
      <c r="A386" s="37"/>
      <c r="B386" s="38"/>
      <c r="C386" s="39"/>
      <c r="D386" s="228" t="s">
        <v>160</v>
      </c>
      <c r="E386" s="39"/>
      <c r="F386" s="239" t="s">
        <v>583</v>
      </c>
      <c r="G386" s="39"/>
      <c r="H386" s="39"/>
      <c r="I386" s="230"/>
      <c r="J386" s="39"/>
      <c r="K386" s="39"/>
      <c r="L386" s="43"/>
      <c r="M386" s="231"/>
      <c r="N386" s="232"/>
      <c r="O386" s="90"/>
      <c r="P386" s="90"/>
      <c r="Q386" s="90"/>
      <c r="R386" s="90"/>
      <c r="S386" s="90"/>
      <c r="T386" s="91"/>
      <c r="U386" s="37"/>
      <c r="V386" s="37"/>
      <c r="W386" s="37"/>
      <c r="X386" s="37"/>
      <c r="Y386" s="37"/>
      <c r="Z386" s="37"/>
      <c r="AA386" s="37"/>
      <c r="AB386" s="37"/>
      <c r="AC386" s="37"/>
      <c r="AD386" s="37"/>
      <c r="AE386" s="37"/>
      <c r="AT386" s="16" t="s">
        <v>160</v>
      </c>
      <c r="AU386" s="16" t="s">
        <v>82</v>
      </c>
    </row>
    <row r="387" s="13" customFormat="1">
      <c r="A387" s="13"/>
      <c r="B387" s="240"/>
      <c r="C387" s="241"/>
      <c r="D387" s="228" t="s">
        <v>162</v>
      </c>
      <c r="E387" s="242" t="s">
        <v>1</v>
      </c>
      <c r="F387" s="243" t="s">
        <v>438</v>
      </c>
      <c r="G387" s="241"/>
      <c r="H387" s="244">
        <v>53.600000000000001</v>
      </c>
      <c r="I387" s="245"/>
      <c r="J387" s="241"/>
      <c r="K387" s="241"/>
      <c r="L387" s="246"/>
      <c r="M387" s="247"/>
      <c r="N387" s="248"/>
      <c r="O387" s="248"/>
      <c r="P387" s="248"/>
      <c r="Q387" s="248"/>
      <c r="R387" s="248"/>
      <c r="S387" s="248"/>
      <c r="T387" s="249"/>
      <c r="U387" s="13"/>
      <c r="V387" s="13"/>
      <c r="W387" s="13"/>
      <c r="X387" s="13"/>
      <c r="Y387" s="13"/>
      <c r="Z387" s="13"/>
      <c r="AA387" s="13"/>
      <c r="AB387" s="13"/>
      <c r="AC387" s="13"/>
      <c r="AD387" s="13"/>
      <c r="AE387" s="13"/>
      <c r="AT387" s="250" t="s">
        <v>162</v>
      </c>
      <c r="AU387" s="250" t="s">
        <v>82</v>
      </c>
      <c r="AV387" s="13" t="s">
        <v>82</v>
      </c>
      <c r="AW387" s="13" t="s">
        <v>30</v>
      </c>
      <c r="AX387" s="13" t="s">
        <v>78</v>
      </c>
      <c r="AY387" s="250" t="s">
        <v>128</v>
      </c>
    </row>
    <row r="388" s="2" customFormat="1">
      <c r="A388" s="37"/>
      <c r="B388" s="38"/>
      <c r="C388" s="215" t="s">
        <v>584</v>
      </c>
      <c r="D388" s="215" t="s">
        <v>129</v>
      </c>
      <c r="E388" s="216" t="s">
        <v>585</v>
      </c>
      <c r="F388" s="217" t="s">
        <v>586</v>
      </c>
      <c r="G388" s="218" t="s">
        <v>157</v>
      </c>
      <c r="H388" s="219">
        <v>1060.1400000000001</v>
      </c>
      <c r="I388" s="220"/>
      <c r="J388" s="221">
        <f>ROUND(I388*H388,2)</f>
        <v>0</v>
      </c>
      <c r="K388" s="217" t="s">
        <v>158</v>
      </c>
      <c r="L388" s="43"/>
      <c r="M388" s="222" t="s">
        <v>1</v>
      </c>
      <c r="N388" s="223" t="s">
        <v>38</v>
      </c>
      <c r="O388" s="90"/>
      <c r="P388" s="224">
        <f>O388*H388</f>
        <v>0</v>
      </c>
      <c r="Q388" s="224">
        <v>0</v>
      </c>
      <c r="R388" s="224">
        <f>Q388*H388</f>
        <v>0</v>
      </c>
      <c r="S388" s="224">
        <v>0.065000000000000002</v>
      </c>
      <c r="T388" s="225">
        <f>S388*H388</f>
        <v>68.909100000000009</v>
      </c>
      <c r="U388" s="37"/>
      <c r="V388" s="37"/>
      <c r="W388" s="37"/>
      <c r="X388" s="37"/>
      <c r="Y388" s="37"/>
      <c r="Z388" s="37"/>
      <c r="AA388" s="37"/>
      <c r="AB388" s="37"/>
      <c r="AC388" s="37"/>
      <c r="AD388" s="37"/>
      <c r="AE388" s="37"/>
      <c r="AR388" s="226" t="s">
        <v>88</v>
      </c>
      <c r="AT388" s="226" t="s">
        <v>129</v>
      </c>
      <c r="AU388" s="226" t="s">
        <v>82</v>
      </c>
      <c r="AY388" s="16" t="s">
        <v>128</v>
      </c>
      <c r="BE388" s="227">
        <f>IF(N388="základní",J388,0)</f>
        <v>0</v>
      </c>
      <c r="BF388" s="227">
        <f>IF(N388="snížená",J388,0)</f>
        <v>0</v>
      </c>
      <c r="BG388" s="227">
        <f>IF(N388="zákl. přenesená",J388,0)</f>
        <v>0</v>
      </c>
      <c r="BH388" s="227">
        <f>IF(N388="sníž. přenesená",J388,0)</f>
        <v>0</v>
      </c>
      <c r="BI388" s="227">
        <f>IF(N388="nulová",J388,0)</f>
        <v>0</v>
      </c>
      <c r="BJ388" s="16" t="s">
        <v>78</v>
      </c>
      <c r="BK388" s="227">
        <f>ROUND(I388*H388,2)</f>
        <v>0</v>
      </c>
      <c r="BL388" s="16" t="s">
        <v>88</v>
      </c>
      <c r="BM388" s="226" t="s">
        <v>587</v>
      </c>
    </row>
    <row r="389" s="2" customFormat="1">
      <c r="A389" s="37"/>
      <c r="B389" s="38"/>
      <c r="C389" s="39"/>
      <c r="D389" s="228" t="s">
        <v>160</v>
      </c>
      <c r="E389" s="39"/>
      <c r="F389" s="239" t="s">
        <v>588</v>
      </c>
      <c r="G389" s="39"/>
      <c r="H389" s="39"/>
      <c r="I389" s="230"/>
      <c r="J389" s="39"/>
      <c r="K389" s="39"/>
      <c r="L389" s="43"/>
      <c r="M389" s="231"/>
      <c r="N389" s="232"/>
      <c r="O389" s="90"/>
      <c r="P389" s="90"/>
      <c r="Q389" s="90"/>
      <c r="R389" s="90"/>
      <c r="S389" s="90"/>
      <c r="T389" s="91"/>
      <c r="U389" s="37"/>
      <c r="V389" s="37"/>
      <c r="W389" s="37"/>
      <c r="X389" s="37"/>
      <c r="Y389" s="37"/>
      <c r="Z389" s="37"/>
      <c r="AA389" s="37"/>
      <c r="AB389" s="37"/>
      <c r="AC389" s="37"/>
      <c r="AD389" s="37"/>
      <c r="AE389" s="37"/>
      <c r="AT389" s="16" t="s">
        <v>160</v>
      </c>
      <c r="AU389" s="16" t="s">
        <v>82</v>
      </c>
    </row>
    <row r="390" s="2" customFormat="1">
      <c r="A390" s="37"/>
      <c r="B390" s="38"/>
      <c r="C390" s="39"/>
      <c r="D390" s="228" t="s">
        <v>134</v>
      </c>
      <c r="E390" s="39"/>
      <c r="F390" s="229" t="s">
        <v>589</v>
      </c>
      <c r="G390" s="39"/>
      <c r="H390" s="39"/>
      <c r="I390" s="230"/>
      <c r="J390" s="39"/>
      <c r="K390" s="39"/>
      <c r="L390" s="43"/>
      <c r="M390" s="231"/>
      <c r="N390" s="232"/>
      <c r="O390" s="90"/>
      <c r="P390" s="90"/>
      <c r="Q390" s="90"/>
      <c r="R390" s="90"/>
      <c r="S390" s="90"/>
      <c r="T390" s="91"/>
      <c r="U390" s="37"/>
      <c r="V390" s="37"/>
      <c r="W390" s="37"/>
      <c r="X390" s="37"/>
      <c r="Y390" s="37"/>
      <c r="Z390" s="37"/>
      <c r="AA390" s="37"/>
      <c r="AB390" s="37"/>
      <c r="AC390" s="37"/>
      <c r="AD390" s="37"/>
      <c r="AE390" s="37"/>
      <c r="AT390" s="16" t="s">
        <v>134</v>
      </c>
      <c r="AU390" s="16" t="s">
        <v>82</v>
      </c>
    </row>
    <row r="391" s="13" customFormat="1">
      <c r="A391" s="13"/>
      <c r="B391" s="240"/>
      <c r="C391" s="241"/>
      <c r="D391" s="228" t="s">
        <v>162</v>
      </c>
      <c r="E391" s="242" t="s">
        <v>1</v>
      </c>
      <c r="F391" s="243" t="s">
        <v>590</v>
      </c>
      <c r="G391" s="241"/>
      <c r="H391" s="244">
        <v>1060.1400000000001</v>
      </c>
      <c r="I391" s="245"/>
      <c r="J391" s="241"/>
      <c r="K391" s="241"/>
      <c r="L391" s="246"/>
      <c r="M391" s="247"/>
      <c r="N391" s="248"/>
      <c r="O391" s="248"/>
      <c r="P391" s="248"/>
      <c r="Q391" s="248"/>
      <c r="R391" s="248"/>
      <c r="S391" s="248"/>
      <c r="T391" s="249"/>
      <c r="U391" s="13"/>
      <c r="V391" s="13"/>
      <c r="W391" s="13"/>
      <c r="X391" s="13"/>
      <c r="Y391" s="13"/>
      <c r="Z391" s="13"/>
      <c r="AA391" s="13"/>
      <c r="AB391" s="13"/>
      <c r="AC391" s="13"/>
      <c r="AD391" s="13"/>
      <c r="AE391" s="13"/>
      <c r="AT391" s="250" t="s">
        <v>162</v>
      </c>
      <c r="AU391" s="250" t="s">
        <v>82</v>
      </c>
      <c r="AV391" s="13" t="s">
        <v>82</v>
      </c>
      <c r="AW391" s="13" t="s">
        <v>30</v>
      </c>
      <c r="AX391" s="13" t="s">
        <v>78</v>
      </c>
      <c r="AY391" s="250" t="s">
        <v>128</v>
      </c>
    </row>
    <row r="392" s="2" customFormat="1">
      <c r="A392" s="37"/>
      <c r="B392" s="38"/>
      <c r="C392" s="215" t="s">
        <v>591</v>
      </c>
      <c r="D392" s="215" t="s">
        <v>129</v>
      </c>
      <c r="E392" s="216" t="s">
        <v>592</v>
      </c>
      <c r="F392" s="217" t="s">
        <v>593</v>
      </c>
      <c r="G392" s="218" t="s">
        <v>157</v>
      </c>
      <c r="H392" s="219">
        <v>531.72000000000003</v>
      </c>
      <c r="I392" s="220"/>
      <c r="J392" s="221">
        <f>ROUND(I392*H392,2)</f>
        <v>0</v>
      </c>
      <c r="K392" s="217" t="s">
        <v>158</v>
      </c>
      <c r="L392" s="43"/>
      <c r="M392" s="222" t="s">
        <v>1</v>
      </c>
      <c r="N392" s="223" t="s">
        <v>38</v>
      </c>
      <c r="O392" s="90"/>
      <c r="P392" s="224">
        <f>O392*H392</f>
        <v>0</v>
      </c>
      <c r="Q392" s="224">
        <v>0</v>
      </c>
      <c r="R392" s="224">
        <f>Q392*H392</f>
        <v>0</v>
      </c>
      <c r="S392" s="224">
        <v>0.070000000000000007</v>
      </c>
      <c r="T392" s="225">
        <f>S392*H392</f>
        <v>37.220400000000005</v>
      </c>
      <c r="U392" s="37"/>
      <c r="V392" s="37"/>
      <c r="W392" s="37"/>
      <c r="X392" s="37"/>
      <c r="Y392" s="37"/>
      <c r="Z392" s="37"/>
      <c r="AA392" s="37"/>
      <c r="AB392" s="37"/>
      <c r="AC392" s="37"/>
      <c r="AD392" s="37"/>
      <c r="AE392" s="37"/>
      <c r="AR392" s="226" t="s">
        <v>88</v>
      </c>
      <c r="AT392" s="226" t="s">
        <v>129</v>
      </c>
      <c r="AU392" s="226" t="s">
        <v>82</v>
      </c>
      <c r="AY392" s="16" t="s">
        <v>128</v>
      </c>
      <c r="BE392" s="227">
        <f>IF(N392="základní",J392,0)</f>
        <v>0</v>
      </c>
      <c r="BF392" s="227">
        <f>IF(N392="snížená",J392,0)</f>
        <v>0</v>
      </c>
      <c r="BG392" s="227">
        <f>IF(N392="zákl. přenesená",J392,0)</f>
        <v>0</v>
      </c>
      <c r="BH392" s="227">
        <f>IF(N392="sníž. přenesená",J392,0)</f>
        <v>0</v>
      </c>
      <c r="BI392" s="227">
        <f>IF(N392="nulová",J392,0)</f>
        <v>0</v>
      </c>
      <c r="BJ392" s="16" t="s">
        <v>78</v>
      </c>
      <c r="BK392" s="227">
        <f>ROUND(I392*H392,2)</f>
        <v>0</v>
      </c>
      <c r="BL392" s="16" t="s">
        <v>88</v>
      </c>
      <c r="BM392" s="226" t="s">
        <v>594</v>
      </c>
    </row>
    <row r="393" s="2" customFormat="1">
      <c r="A393" s="37"/>
      <c r="B393" s="38"/>
      <c r="C393" s="39"/>
      <c r="D393" s="228" t="s">
        <v>160</v>
      </c>
      <c r="E393" s="39"/>
      <c r="F393" s="239" t="s">
        <v>595</v>
      </c>
      <c r="G393" s="39"/>
      <c r="H393" s="39"/>
      <c r="I393" s="230"/>
      <c r="J393" s="39"/>
      <c r="K393" s="39"/>
      <c r="L393" s="43"/>
      <c r="M393" s="231"/>
      <c r="N393" s="232"/>
      <c r="O393" s="90"/>
      <c r="P393" s="90"/>
      <c r="Q393" s="90"/>
      <c r="R393" s="90"/>
      <c r="S393" s="90"/>
      <c r="T393" s="91"/>
      <c r="U393" s="37"/>
      <c r="V393" s="37"/>
      <c r="W393" s="37"/>
      <c r="X393" s="37"/>
      <c r="Y393" s="37"/>
      <c r="Z393" s="37"/>
      <c r="AA393" s="37"/>
      <c r="AB393" s="37"/>
      <c r="AC393" s="37"/>
      <c r="AD393" s="37"/>
      <c r="AE393" s="37"/>
      <c r="AT393" s="16" t="s">
        <v>160</v>
      </c>
      <c r="AU393" s="16" t="s">
        <v>82</v>
      </c>
    </row>
    <row r="394" s="2" customFormat="1">
      <c r="A394" s="37"/>
      <c r="B394" s="38"/>
      <c r="C394" s="39"/>
      <c r="D394" s="228" t="s">
        <v>134</v>
      </c>
      <c r="E394" s="39"/>
      <c r="F394" s="229" t="s">
        <v>596</v>
      </c>
      <c r="G394" s="39"/>
      <c r="H394" s="39"/>
      <c r="I394" s="230"/>
      <c r="J394" s="39"/>
      <c r="K394" s="39"/>
      <c r="L394" s="43"/>
      <c r="M394" s="231"/>
      <c r="N394" s="232"/>
      <c r="O394" s="90"/>
      <c r="P394" s="90"/>
      <c r="Q394" s="90"/>
      <c r="R394" s="90"/>
      <c r="S394" s="90"/>
      <c r="T394" s="91"/>
      <c r="U394" s="37"/>
      <c r="V394" s="37"/>
      <c r="W394" s="37"/>
      <c r="X394" s="37"/>
      <c r="Y394" s="37"/>
      <c r="Z394" s="37"/>
      <c r="AA394" s="37"/>
      <c r="AB394" s="37"/>
      <c r="AC394" s="37"/>
      <c r="AD394" s="37"/>
      <c r="AE394" s="37"/>
      <c r="AT394" s="16" t="s">
        <v>134</v>
      </c>
      <c r="AU394" s="16" t="s">
        <v>82</v>
      </c>
    </row>
    <row r="395" s="13" customFormat="1">
      <c r="A395" s="13"/>
      <c r="B395" s="240"/>
      <c r="C395" s="241"/>
      <c r="D395" s="228" t="s">
        <v>162</v>
      </c>
      <c r="E395" s="242" t="s">
        <v>1</v>
      </c>
      <c r="F395" s="243" t="s">
        <v>597</v>
      </c>
      <c r="G395" s="241"/>
      <c r="H395" s="244">
        <v>531.72000000000003</v>
      </c>
      <c r="I395" s="245"/>
      <c r="J395" s="241"/>
      <c r="K395" s="241"/>
      <c r="L395" s="246"/>
      <c r="M395" s="247"/>
      <c r="N395" s="248"/>
      <c r="O395" s="248"/>
      <c r="P395" s="248"/>
      <c r="Q395" s="248"/>
      <c r="R395" s="248"/>
      <c r="S395" s="248"/>
      <c r="T395" s="249"/>
      <c r="U395" s="13"/>
      <c r="V395" s="13"/>
      <c r="W395" s="13"/>
      <c r="X395" s="13"/>
      <c r="Y395" s="13"/>
      <c r="Z395" s="13"/>
      <c r="AA395" s="13"/>
      <c r="AB395" s="13"/>
      <c r="AC395" s="13"/>
      <c r="AD395" s="13"/>
      <c r="AE395" s="13"/>
      <c r="AT395" s="250" t="s">
        <v>162</v>
      </c>
      <c r="AU395" s="250" t="s">
        <v>82</v>
      </c>
      <c r="AV395" s="13" t="s">
        <v>82</v>
      </c>
      <c r="AW395" s="13" t="s">
        <v>30</v>
      </c>
      <c r="AX395" s="13" t="s">
        <v>78</v>
      </c>
      <c r="AY395" s="250" t="s">
        <v>128</v>
      </c>
    </row>
    <row r="396" s="2" customFormat="1" ht="16.5" customHeight="1">
      <c r="A396" s="37"/>
      <c r="B396" s="38"/>
      <c r="C396" s="215" t="s">
        <v>598</v>
      </c>
      <c r="D396" s="215" t="s">
        <v>129</v>
      </c>
      <c r="E396" s="216" t="s">
        <v>599</v>
      </c>
      <c r="F396" s="217" t="s">
        <v>600</v>
      </c>
      <c r="G396" s="218" t="s">
        <v>601</v>
      </c>
      <c r="H396" s="219">
        <v>4</v>
      </c>
      <c r="I396" s="220"/>
      <c r="J396" s="221">
        <f>ROUND(I396*H396,2)</f>
        <v>0</v>
      </c>
      <c r="K396" s="217" t="s">
        <v>1</v>
      </c>
      <c r="L396" s="43"/>
      <c r="M396" s="222" t="s">
        <v>1</v>
      </c>
      <c r="N396" s="223" t="s">
        <v>38</v>
      </c>
      <c r="O396" s="90"/>
      <c r="P396" s="224">
        <f>O396*H396</f>
        <v>0</v>
      </c>
      <c r="Q396" s="224">
        <v>0.19950000000000001</v>
      </c>
      <c r="R396" s="224">
        <f>Q396*H396</f>
        <v>0.79800000000000004</v>
      </c>
      <c r="S396" s="224">
        <v>0</v>
      </c>
      <c r="T396" s="225">
        <f>S396*H396</f>
        <v>0</v>
      </c>
      <c r="U396" s="37"/>
      <c r="V396" s="37"/>
      <c r="W396" s="37"/>
      <c r="X396" s="37"/>
      <c r="Y396" s="37"/>
      <c r="Z396" s="37"/>
      <c r="AA396" s="37"/>
      <c r="AB396" s="37"/>
      <c r="AC396" s="37"/>
      <c r="AD396" s="37"/>
      <c r="AE396" s="37"/>
      <c r="AR396" s="226" t="s">
        <v>88</v>
      </c>
      <c r="AT396" s="226" t="s">
        <v>129</v>
      </c>
      <c r="AU396" s="226" t="s">
        <v>82</v>
      </c>
      <c r="AY396" s="16" t="s">
        <v>128</v>
      </c>
      <c r="BE396" s="227">
        <f>IF(N396="základní",J396,0)</f>
        <v>0</v>
      </c>
      <c r="BF396" s="227">
        <f>IF(N396="snížená",J396,0)</f>
        <v>0</v>
      </c>
      <c r="BG396" s="227">
        <f>IF(N396="zákl. přenesená",J396,0)</f>
        <v>0</v>
      </c>
      <c r="BH396" s="227">
        <f>IF(N396="sníž. přenesená",J396,0)</f>
        <v>0</v>
      </c>
      <c r="BI396" s="227">
        <f>IF(N396="nulová",J396,0)</f>
        <v>0</v>
      </c>
      <c r="BJ396" s="16" t="s">
        <v>78</v>
      </c>
      <c r="BK396" s="227">
        <f>ROUND(I396*H396,2)</f>
        <v>0</v>
      </c>
      <c r="BL396" s="16" t="s">
        <v>88</v>
      </c>
      <c r="BM396" s="226" t="s">
        <v>602</v>
      </c>
    </row>
    <row r="397" s="2" customFormat="1">
      <c r="A397" s="37"/>
      <c r="B397" s="38"/>
      <c r="C397" s="39"/>
      <c r="D397" s="228" t="s">
        <v>134</v>
      </c>
      <c r="E397" s="39"/>
      <c r="F397" s="229" t="s">
        <v>603</v>
      </c>
      <c r="G397" s="39"/>
      <c r="H397" s="39"/>
      <c r="I397" s="230"/>
      <c r="J397" s="39"/>
      <c r="K397" s="39"/>
      <c r="L397" s="43"/>
      <c r="M397" s="231"/>
      <c r="N397" s="232"/>
      <c r="O397" s="90"/>
      <c r="P397" s="90"/>
      <c r="Q397" s="90"/>
      <c r="R397" s="90"/>
      <c r="S397" s="90"/>
      <c r="T397" s="91"/>
      <c r="U397" s="37"/>
      <c r="V397" s="37"/>
      <c r="W397" s="37"/>
      <c r="X397" s="37"/>
      <c r="Y397" s="37"/>
      <c r="Z397" s="37"/>
      <c r="AA397" s="37"/>
      <c r="AB397" s="37"/>
      <c r="AC397" s="37"/>
      <c r="AD397" s="37"/>
      <c r="AE397" s="37"/>
      <c r="AT397" s="16" t="s">
        <v>134</v>
      </c>
      <c r="AU397" s="16" t="s">
        <v>82</v>
      </c>
    </row>
    <row r="398" s="13" customFormat="1">
      <c r="A398" s="13"/>
      <c r="B398" s="240"/>
      <c r="C398" s="241"/>
      <c r="D398" s="228" t="s">
        <v>162</v>
      </c>
      <c r="E398" s="242" t="s">
        <v>1</v>
      </c>
      <c r="F398" s="243" t="s">
        <v>88</v>
      </c>
      <c r="G398" s="241"/>
      <c r="H398" s="244">
        <v>4</v>
      </c>
      <c r="I398" s="245"/>
      <c r="J398" s="241"/>
      <c r="K398" s="241"/>
      <c r="L398" s="246"/>
      <c r="M398" s="247"/>
      <c r="N398" s="248"/>
      <c r="O398" s="248"/>
      <c r="P398" s="248"/>
      <c r="Q398" s="248"/>
      <c r="R398" s="248"/>
      <c r="S398" s="248"/>
      <c r="T398" s="249"/>
      <c r="U398" s="13"/>
      <c r="V398" s="13"/>
      <c r="W398" s="13"/>
      <c r="X398" s="13"/>
      <c r="Y398" s="13"/>
      <c r="Z398" s="13"/>
      <c r="AA398" s="13"/>
      <c r="AB398" s="13"/>
      <c r="AC398" s="13"/>
      <c r="AD398" s="13"/>
      <c r="AE398" s="13"/>
      <c r="AT398" s="250" t="s">
        <v>162</v>
      </c>
      <c r="AU398" s="250" t="s">
        <v>82</v>
      </c>
      <c r="AV398" s="13" t="s">
        <v>82</v>
      </c>
      <c r="AW398" s="13" t="s">
        <v>30</v>
      </c>
      <c r="AX398" s="13" t="s">
        <v>78</v>
      </c>
      <c r="AY398" s="250" t="s">
        <v>128</v>
      </c>
    </row>
    <row r="399" s="2" customFormat="1">
      <c r="A399" s="37"/>
      <c r="B399" s="38"/>
      <c r="C399" s="215" t="s">
        <v>604</v>
      </c>
      <c r="D399" s="215" t="s">
        <v>129</v>
      </c>
      <c r="E399" s="216" t="s">
        <v>605</v>
      </c>
      <c r="F399" s="217" t="s">
        <v>606</v>
      </c>
      <c r="G399" s="218" t="s">
        <v>157</v>
      </c>
      <c r="H399" s="219">
        <v>209.25</v>
      </c>
      <c r="I399" s="220"/>
      <c r="J399" s="221">
        <f>ROUND(I399*H399,2)</f>
        <v>0</v>
      </c>
      <c r="K399" s="217" t="s">
        <v>158</v>
      </c>
      <c r="L399" s="43"/>
      <c r="M399" s="222" t="s">
        <v>1</v>
      </c>
      <c r="N399" s="223" t="s">
        <v>38</v>
      </c>
      <c r="O399" s="90"/>
      <c r="P399" s="224">
        <f>O399*H399</f>
        <v>0</v>
      </c>
      <c r="Q399" s="224">
        <v>0.019429999999999999</v>
      </c>
      <c r="R399" s="224">
        <f>Q399*H399</f>
        <v>4.0657274999999995</v>
      </c>
      <c r="S399" s="224">
        <v>0</v>
      </c>
      <c r="T399" s="225">
        <f>S399*H399</f>
        <v>0</v>
      </c>
      <c r="U399" s="37"/>
      <c r="V399" s="37"/>
      <c r="W399" s="37"/>
      <c r="X399" s="37"/>
      <c r="Y399" s="37"/>
      <c r="Z399" s="37"/>
      <c r="AA399" s="37"/>
      <c r="AB399" s="37"/>
      <c r="AC399" s="37"/>
      <c r="AD399" s="37"/>
      <c r="AE399" s="37"/>
      <c r="AR399" s="226" t="s">
        <v>88</v>
      </c>
      <c r="AT399" s="226" t="s">
        <v>129</v>
      </c>
      <c r="AU399" s="226" t="s">
        <v>82</v>
      </c>
      <c r="AY399" s="16" t="s">
        <v>128</v>
      </c>
      <c r="BE399" s="227">
        <f>IF(N399="základní",J399,0)</f>
        <v>0</v>
      </c>
      <c r="BF399" s="227">
        <f>IF(N399="snížená",J399,0)</f>
        <v>0</v>
      </c>
      <c r="BG399" s="227">
        <f>IF(N399="zákl. přenesená",J399,0)</f>
        <v>0</v>
      </c>
      <c r="BH399" s="227">
        <f>IF(N399="sníž. přenesená",J399,0)</f>
        <v>0</v>
      </c>
      <c r="BI399" s="227">
        <f>IF(N399="nulová",J399,0)</f>
        <v>0</v>
      </c>
      <c r="BJ399" s="16" t="s">
        <v>78</v>
      </c>
      <c r="BK399" s="227">
        <f>ROUND(I399*H399,2)</f>
        <v>0</v>
      </c>
      <c r="BL399" s="16" t="s">
        <v>88</v>
      </c>
      <c r="BM399" s="226" t="s">
        <v>607</v>
      </c>
    </row>
    <row r="400" s="2" customFormat="1">
      <c r="A400" s="37"/>
      <c r="B400" s="38"/>
      <c r="C400" s="39"/>
      <c r="D400" s="228" t="s">
        <v>160</v>
      </c>
      <c r="E400" s="39"/>
      <c r="F400" s="239" t="s">
        <v>608</v>
      </c>
      <c r="G400" s="39"/>
      <c r="H400" s="39"/>
      <c r="I400" s="230"/>
      <c r="J400" s="39"/>
      <c r="K400" s="39"/>
      <c r="L400" s="43"/>
      <c r="M400" s="231"/>
      <c r="N400" s="232"/>
      <c r="O400" s="90"/>
      <c r="P400" s="90"/>
      <c r="Q400" s="90"/>
      <c r="R400" s="90"/>
      <c r="S400" s="90"/>
      <c r="T400" s="91"/>
      <c r="U400" s="37"/>
      <c r="V400" s="37"/>
      <c r="W400" s="37"/>
      <c r="X400" s="37"/>
      <c r="Y400" s="37"/>
      <c r="Z400" s="37"/>
      <c r="AA400" s="37"/>
      <c r="AB400" s="37"/>
      <c r="AC400" s="37"/>
      <c r="AD400" s="37"/>
      <c r="AE400" s="37"/>
      <c r="AT400" s="16" t="s">
        <v>160</v>
      </c>
      <c r="AU400" s="16" t="s">
        <v>82</v>
      </c>
    </row>
    <row r="401" s="2" customFormat="1">
      <c r="A401" s="37"/>
      <c r="B401" s="38"/>
      <c r="C401" s="39"/>
      <c r="D401" s="228" t="s">
        <v>134</v>
      </c>
      <c r="E401" s="39"/>
      <c r="F401" s="229" t="s">
        <v>609</v>
      </c>
      <c r="G401" s="39"/>
      <c r="H401" s="39"/>
      <c r="I401" s="230"/>
      <c r="J401" s="39"/>
      <c r="K401" s="39"/>
      <c r="L401" s="43"/>
      <c r="M401" s="231"/>
      <c r="N401" s="232"/>
      <c r="O401" s="90"/>
      <c r="P401" s="90"/>
      <c r="Q401" s="90"/>
      <c r="R401" s="90"/>
      <c r="S401" s="90"/>
      <c r="T401" s="91"/>
      <c r="U401" s="37"/>
      <c r="V401" s="37"/>
      <c r="W401" s="37"/>
      <c r="X401" s="37"/>
      <c r="Y401" s="37"/>
      <c r="Z401" s="37"/>
      <c r="AA401" s="37"/>
      <c r="AB401" s="37"/>
      <c r="AC401" s="37"/>
      <c r="AD401" s="37"/>
      <c r="AE401" s="37"/>
      <c r="AT401" s="16" t="s">
        <v>134</v>
      </c>
      <c r="AU401" s="16" t="s">
        <v>82</v>
      </c>
    </row>
    <row r="402" s="13" customFormat="1">
      <c r="A402" s="13"/>
      <c r="B402" s="240"/>
      <c r="C402" s="241"/>
      <c r="D402" s="228" t="s">
        <v>162</v>
      </c>
      <c r="E402" s="242" t="s">
        <v>1</v>
      </c>
      <c r="F402" s="243" t="s">
        <v>610</v>
      </c>
      <c r="G402" s="241"/>
      <c r="H402" s="244">
        <v>209.25</v>
      </c>
      <c r="I402" s="245"/>
      <c r="J402" s="241"/>
      <c r="K402" s="241"/>
      <c r="L402" s="246"/>
      <c r="M402" s="247"/>
      <c r="N402" s="248"/>
      <c r="O402" s="248"/>
      <c r="P402" s="248"/>
      <c r="Q402" s="248"/>
      <c r="R402" s="248"/>
      <c r="S402" s="248"/>
      <c r="T402" s="249"/>
      <c r="U402" s="13"/>
      <c r="V402" s="13"/>
      <c r="W402" s="13"/>
      <c r="X402" s="13"/>
      <c r="Y402" s="13"/>
      <c r="Z402" s="13"/>
      <c r="AA402" s="13"/>
      <c r="AB402" s="13"/>
      <c r="AC402" s="13"/>
      <c r="AD402" s="13"/>
      <c r="AE402" s="13"/>
      <c r="AT402" s="250" t="s">
        <v>162</v>
      </c>
      <c r="AU402" s="250" t="s">
        <v>82</v>
      </c>
      <c r="AV402" s="13" t="s">
        <v>82</v>
      </c>
      <c r="AW402" s="13" t="s">
        <v>30</v>
      </c>
      <c r="AX402" s="13" t="s">
        <v>78</v>
      </c>
      <c r="AY402" s="250" t="s">
        <v>128</v>
      </c>
    </row>
    <row r="403" s="2" customFormat="1">
      <c r="A403" s="37"/>
      <c r="B403" s="38"/>
      <c r="C403" s="215" t="s">
        <v>611</v>
      </c>
      <c r="D403" s="215" t="s">
        <v>129</v>
      </c>
      <c r="E403" s="216" t="s">
        <v>612</v>
      </c>
      <c r="F403" s="217" t="s">
        <v>613</v>
      </c>
      <c r="G403" s="218" t="s">
        <v>157</v>
      </c>
      <c r="H403" s="219">
        <v>140.65000000000001</v>
      </c>
      <c r="I403" s="220"/>
      <c r="J403" s="221">
        <f>ROUND(I403*H403,2)</f>
        <v>0</v>
      </c>
      <c r="K403" s="217" t="s">
        <v>158</v>
      </c>
      <c r="L403" s="43"/>
      <c r="M403" s="222" t="s">
        <v>1</v>
      </c>
      <c r="N403" s="223" t="s">
        <v>38</v>
      </c>
      <c r="O403" s="90"/>
      <c r="P403" s="224">
        <f>O403*H403</f>
        <v>0</v>
      </c>
      <c r="Q403" s="224">
        <v>0.058279999999999998</v>
      </c>
      <c r="R403" s="224">
        <f>Q403*H403</f>
        <v>8.197082</v>
      </c>
      <c r="S403" s="224">
        <v>0</v>
      </c>
      <c r="T403" s="225">
        <f>S403*H403</f>
        <v>0</v>
      </c>
      <c r="U403" s="37"/>
      <c r="V403" s="37"/>
      <c r="W403" s="37"/>
      <c r="X403" s="37"/>
      <c r="Y403" s="37"/>
      <c r="Z403" s="37"/>
      <c r="AA403" s="37"/>
      <c r="AB403" s="37"/>
      <c r="AC403" s="37"/>
      <c r="AD403" s="37"/>
      <c r="AE403" s="37"/>
      <c r="AR403" s="226" t="s">
        <v>88</v>
      </c>
      <c r="AT403" s="226" t="s">
        <v>129</v>
      </c>
      <c r="AU403" s="226" t="s">
        <v>82</v>
      </c>
      <c r="AY403" s="16" t="s">
        <v>128</v>
      </c>
      <c r="BE403" s="227">
        <f>IF(N403="základní",J403,0)</f>
        <v>0</v>
      </c>
      <c r="BF403" s="227">
        <f>IF(N403="snížená",J403,0)</f>
        <v>0</v>
      </c>
      <c r="BG403" s="227">
        <f>IF(N403="zákl. přenesená",J403,0)</f>
        <v>0</v>
      </c>
      <c r="BH403" s="227">
        <f>IF(N403="sníž. přenesená",J403,0)</f>
        <v>0</v>
      </c>
      <c r="BI403" s="227">
        <f>IF(N403="nulová",J403,0)</f>
        <v>0</v>
      </c>
      <c r="BJ403" s="16" t="s">
        <v>78</v>
      </c>
      <c r="BK403" s="227">
        <f>ROUND(I403*H403,2)</f>
        <v>0</v>
      </c>
      <c r="BL403" s="16" t="s">
        <v>88</v>
      </c>
      <c r="BM403" s="226" t="s">
        <v>614</v>
      </c>
    </row>
    <row r="404" s="2" customFormat="1">
      <c r="A404" s="37"/>
      <c r="B404" s="38"/>
      <c r="C404" s="39"/>
      <c r="D404" s="228" t="s">
        <v>160</v>
      </c>
      <c r="E404" s="39"/>
      <c r="F404" s="239" t="s">
        <v>615</v>
      </c>
      <c r="G404" s="39"/>
      <c r="H404" s="39"/>
      <c r="I404" s="230"/>
      <c r="J404" s="39"/>
      <c r="K404" s="39"/>
      <c r="L404" s="43"/>
      <c r="M404" s="231"/>
      <c r="N404" s="232"/>
      <c r="O404" s="90"/>
      <c r="P404" s="90"/>
      <c r="Q404" s="90"/>
      <c r="R404" s="90"/>
      <c r="S404" s="90"/>
      <c r="T404" s="91"/>
      <c r="U404" s="37"/>
      <c r="V404" s="37"/>
      <c r="W404" s="37"/>
      <c r="X404" s="37"/>
      <c r="Y404" s="37"/>
      <c r="Z404" s="37"/>
      <c r="AA404" s="37"/>
      <c r="AB404" s="37"/>
      <c r="AC404" s="37"/>
      <c r="AD404" s="37"/>
      <c r="AE404" s="37"/>
      <c r="AT404" s="16" t="s">
        <v>160</v>
      </c>
      <c r="AU404" s="16" t="s">
        <v>82</v>
      </c>
    </row>
    <row r="405" s="2" customFormat="1">
      <c r="A405" s="37"/>
      <c r="B405" s="38"/>
      <c r="C405" s="39"/>
      <c r="D405" s="228" t="s">
        <v>134</v>
      </c>
      <c r="E405" s="39"/>
      <c r="F405" s="229" t="s">
        <v>616</v>
      </c>
      <c r="G405" s="39"/>
      <c r="H405" s="39"/>
      <c r="I405" s="230"/>
      <c r="J405" s="39"/>
      <c r="K405" s="39"/>
      <c r="L405" s="43"/>
      <c r="M405" s="231"/>
      <c r="N405" s="232"/>
      <c r="O405" s="90"/>
      <c r="P405" s="90"/>
      <c r="Q405" s="90"/>
      <c r="R405" s="90"/>
      <c r="S405" s="90"/>
      <c r="T405" s="91"/>
      <c r="U405" s="37"/>
      <c r="V405" s="37"/>
      <c r="W405" s="37"/>
      <c r="X405" s="37"/>
      <c r="Y405" s="37"/>
      <c r="Z405" s="37"/>
      <c r="AA405" s="37"/>
      <c r="AB405" s="37"/>
      <c r="AC405" s="37"/>
      <c r="AD405" s="37"/>
      <c r="AE405" s="37"/>
      <c r="AT405" s="16" t="s">
        <v>134</v>
      </c>
      <c r="AU405" s="16" t="s">
        <v>82</v>
      </c>
    </row>
    <row r="406" s="13" customFormat="1">
      <c r="A406" s="13"/>
      <c r="B406" s="240"/>
      <c r="C406" s="241"/>
      <c r="D406" s="228" t="s">
        <v>162</v>
      </c>
      <c r="E406" s="242" t="s">
        <v>1</v>
      </c>
      <c r="F406" s="243" t="s">
        <v>617</v>
      </c>
      <c r="G406" s="241"/>
      <c r="H406" s="244">
        <v>140.65000000000001</v>
      </c>
      <c r="I406" s="245"/>
      <c r="J406" s="241"/>
      <c r="K406" s="241"/>
      <c r="L406" s="246"/>
      <c r="M406" s="247"/>
      <c r="N406" s="248"/>
      <c r="O406" s="248"/>
      <c r="P406" s="248"/>
      <c r="Q406" s="248"/>
      <c r="R406" s="248"/>
      <c r="S406" s="248"/>
      <c r="T406" s="249"/>
      <c r="U406" s="13"/>
      <c r="V406" s="13"/>
      <c r="W406" s="13"/>
      <c r="X406" s="13"/>
      <c r="Y406" s="13"/>
      <c r="Z406" s="13"/>
      <c r="AA406" s="13"/>
      <c r="AB406" s="13"/>
      <c r="AC406" s="13"/>
      <c r="AD406" s="13"/>
      <c r="AE406" s="13"/>
      <c r="AT406" s="250" t="s">
        <v>162</v>
      </c>
      <c r="AU406" s="250" t="s">
        <v>82</v>
      </c>
      <c r="AV406" s="13" t="s">
        <v>82</v>
      </c>
      <c r="AW406" s="13" t="s">
        <v>30</v>
      </c>
      <c r="AX406" s="13" t="s">
        <v>78</v>
      </c>
      <c r="AY406" s="250" t="s">
        <v>128</v>
      </c>
    </row>
    <row r="407" s="2" customFormat="1">
      <c r="A407" s="37"/>
      <c r="B407" s="38"/>
      <c r="C407" s="215" t="s">
        <v>618</v>
      </c>
      <c r="D407" s="215" t="s">
        <v>129</v>
      </c>
      <c r="E407" s="216" t="s">
        <v>619</v>
      </c>
      <c r="F407" s="217" t="s">
        <v>620</v>
      </c>
      <c r="G407" s="218" t="s">
        <v>157</v>
      </c>
      <c r="H407" s="219">
        <v>41.850000000000001</v>
      </c>
      <c r="I407" s="220"/>
      <c r="J407" s="221">
        <f>ROUND(I407*H407,2)</f>
        <v>0</v>
      </c>
      <c r="K407" s="217" t="s">
        <v>158</v>
      </c>
      <c r="L407" s="43"/>
      <c r="M407" s="222" t="s">
        <v>1</v>
      </c>
      <c r="N407" s="223" t="s">
        <v>38</v>
      </c>
      <c r="O407" s="90"/>
      <c r="P407" s="224">
        <f>O407*H407</f>
        <v>0</v>
      </c>
      <c r="Q407" s="224">
        <v>0.099750000000000005</v>
      </c>
      <c r="R407" s="224">
        <f>Q407*H407</f>
        <v>4.1745375000000005</v>
      </c>
      <c r="S407" s="224">
        <v>0</v>
      </c>
      <c r="T407" s="225">
        <f>S407*H407</f>
        <v>0</v>
      </c>
      <c r="U407" s="37"/>
      <c r="V407" s="37"/>
      <c r="W407" s="37"/>
      <c r="X407" s="37"/>
      <c r="Y407" s="37"/>
      <c r="Z407" s="37"/>
      <c r="AA407" s="37"/>
      <c r="AB407" s="37"/>
      <c r="AC407" s="37"/>
      <c r="AD407" s="37"/>
      <c r="AE407" s="37"/>
      <c r="AR407" s="226" t="s">
        <v>88</v>
      </c>
      <c r="AT407" s="226" t="s">
        <v>129</v>
      </c>
      <c r="AU407" s="226" t="s">
        <v>82</v>
      </c>
      <c r="AY407" s="16" t="s">
        <v>128</v>
      </c>
      <c r="BE407" s="227">
        <f>IF(N407="základní",J407,0)</f>
        <v>0</v>
      </c>
      <c r="BF407" s="227">
        <f>IF(N407="snížená",J407,0)</f>
        <v>0</v>
      </c>
      <c r="BG407" s="227">
        <f>IF(N407="zákl. přenesená",J407,0)</f>
        <v>0</v>
      </c>
      <c r="BH407" s="227">
        <f>IF(N407="sníž. přenesená",J407,0)</f>
        <v>0</v>
      </c>
      <c r="BI407" s="227">
        <f>IF(N407="nulová",J407,0)</f>
        <v>0</v>
      </c>
      <c r="BJ407" s="16" t="s">
        <v>78</v>
      </c>
      <c r="BK407" s="227">
        <f>ROUND(I407*H407,2)</f>
        <v>0</v>
      </c>
      <c r="BL407" s="16" t="s">
        <v>88</v>
      </c>
      <c r="BM407" s="226" t="s">
        <v>621</v>
      </c>
    </row>
    <row r="408" s="2" customFormat="1">
      <c r="A408" s="37"/>
      <c r="B408" s="38"/>
      <c r="C408" s="39"/>
      <c r="D408" s="228" t="s">
        <v>160</v>
      </c>
      <c r="E408" s="39"/>
      <c r="F408" s="239" t="s">
        <v>622</v>
      </c>
      <c r="G408" s="39"/>
      <c r="H408" s="39"/>
      <c r="I408" s="230"/>
      <c r="J408" s="39"/>
      <c r="K408" s="39"/>
      <c r="L408" s="43"/>
      <c r="M408" s="231"/>
      <c r="N408" s="232"/>
      <c r="O408" s="90"/>
      <c r="P408" s="90"/>
      <c r="Q408" s="90"/>
      <c r="R408" s="90"/>
      <c r="S408" s="90"/>
      <c r="T408" s="91"/>
      <c r="U408" s="37"/>
      <c r="V408" s="37"/>
      <c r="W408" s="37"/>
      <c r="X408" s="37"/>
      <c r="Y408" s="37"/>
      <c r="Z408" s="37"/>
      <c r="AA408" s="37"/>
      <c r="AB408" s="37"/>
      <c r="AC408" s="37"/>
      <c r="AD408" s="37"/>
      <c r="AE408" s="37"/>
      <c r="AT408" s="16" t="s">
        <v>160</v>
      </c>
      <c r="AU408" s="16" t="s">
        <v>82</v>
      </c>
    </row>
    <row r="409" s="2" customFormat="1">
      <c r="A409" s="37"/>
      <c r="B409" s="38"/>
      <c r="C409" s="39"/>
      <c r="D409" s="228" t="s">
        <v>134</v>
      </c>
      <c r="E409" s="39"/>
      <c r="F409" s="229" t="s">
        <v>623</v>
      </c>
      <c r="G409" s="39"/>
      <c r="H409" s="39"/>
      <c r="I409" s="230"/>
      <c r="J409" s="39"/>
      <c r="K409" s="39"/>
      <c r="L409" s="43"/>
      <c r="M409" s="231"/>
      <c r="N409" s="232"/>
      <c r="O409" s="90"/>
      <c r="P409" s="90"/>
      <c r="Q409" s="90"/>
      <c r="R409" s="90"/>
      <c r="S409" s="90"/>
      <c r="T409" s="91"/>
      <c r="U409" s="37"/>
      <c r="V409" s="37"/>
      <c r="W409" s="37"/>
      <c r="X409" s="37"/>
      <c r="Y409" s="37"/>
      <c r="Z409" s="37"/>
      <c r="AA409" s="37"/>
      <c r="AB409" s="37"/>
      <c r="AC409" s="37"/>
      <c r="AD409" s="37"/>
      <c r="AE409" s="37"/>
      <c r="AT409" s="16" t="s">
        <v>134</v>
      </c>
      <c r="AU409" s="16" t="s">
        <v>82</v>
      </c>
    </row>
    <row r="410" s="13" customFormat="1">
      <c r="A410" s="13"/>
      <c r="B410" s="240"/>
      <c r="C410" s="241"/>
      <c r="D410" s="228" t="s">
        <v>162</v>
      </c>
      <c r="E410" s="242" t="s">
        <v>1</v>
      </c>
      <c r="F410" s="243" t="s">
        <v>624</v>
      </c>
      <c r="G410" s="241"/>
      <c r="H410" s="244">
        <v>41.850000000000001</v>
      </c>
      <c r="I410" s="245"/>
      <c r="J410" s="241"/>
      <c r="K410" s="241"/>
      <c r="L410" s="246"/>
      <c r="M410" s="247"/>
      <c r="N410" s="248"/>
      <c r="O410" s="248"/>
      <c r="P410" s="248"/>
      <c r="Q410" s="248"/>
      <c r="R410" s="248"/>
      <c r="S410" s="248"/>
      <c r="T410" s="249"/>
      <c r="U410" s="13"/>
      <c r="V410" s="13"/>
      <c r="W410" s="13"/>
      <c r="X410" s="13"/>
      <c r="Y410" s="13"/>
      <c r="Z410" s="13"/>
      <c r="AA410" s="13"/>
      <c r="AB410" s="13"/>
      <c r="AC410" s="13"/>
      <c r="AD410" s="13"/>
      <c r="AE410" s="13"/>
      <c r="AT410" s="250" t="s">
        <v>162</v>
      </c>
      <c r="AU410" s="250" t="s">
        <v>82</v>
      </c>
      <c r="AV410" s="13" t="s">
        <v>82</v>
      </c>
      <c r="AW410" s="13" t="s">
        <v>30</v>
      </c>
      <c r="AX410" s="13" t="s">
        <v>78</v>
      </c>
      <c r="AY410" s="250" t="s">
        <v>128</v>
      </c>
    </row>
    <row r="411" s="2" customFormat="1">
      <c r="A411" s="37"/>
      <c r="B411" s="38"/>
      <c r="C411" s="215" t="s">
        <v>625</v>
      </c>
      <c r="D411" s="215" t="s">
        <v>129</v>
      </c>
      <c r="E411" s="216" t="s">
        <v>626</v>
      </c>
      <c r="F411" s="217" t="s">
        <v>627</v>
      </c>
      <c r="G411" s="218" t="s">
        <v>157</v>
      </c>
      <c r="H411" s="219">
        <v>418.5</v>
      </c>
      <c r="I411" s="220"/>
      <c r="J411" s="221">
        <f>ROUND(I411*H411,2)</f>
        <v>0</v>
      </c>
      <c r="K411" s="217" t="s">
        <v>158</v>
      </c>
      <c r="L411" s="43"/>
      <c r="M411" s="222" t="s">
        <v>1</v>
      </c>
      <c r="N411" s="223" t="s">
        <v>38</v>
      </c>
      <c r="O411" s="90"/>
      <c r="P411" s="224">
        <f>O411*H411</f>
        <v>0</v>
      </c>
      <c r="Q411" s="224">
        <v>0.0035599999999999998</v>
      </c>
      <c r="R411" s="224">
        <f>Q411*H411</f>
        <v>1.48986</v>
      </c>
      <c r="S411" s="224">
        <v>0</v>
      </c>
      <c r="T411" s="225">
        <f>S411*H411</f>
        <v>0</v>
      </c>
      <c r="U411" s="37"/>
      <c r="V411" s="37"/>
      <c r="W411" s="37"/>
      <c r="X411" s="37"/>
      <c r="Y411" s="37"/>
      <c r="Z411" s="37"/>
      <c r="AA411" s="37"/>
      <c r="AB411" s="37"/>
      <c r="AC411" s="37"/>
      <c r="AD411" s="37"/>
      <c r="AE411" s="37"/>
      <c r="AR411" s="226" t="s">
        <v>88</v>
      </c>
      <c r="AT411" s="226" t="s">
        <v>129</v>
      </c>
      <c r="AU411" s="226" t="s">
        <v>82</v>
      </c>
      <c r="AY411" s="16" t="s">
        <v>128</v>
      </c>
      <c r="BE411" s="227">
        <f>IF(N411="základní",J411,0)</f>
        <v>0</v>
      </c>
      <c r="BF411" s="227">
        <f>IF(N411="snížená",J411,0)</f>
        <v>0</v>
      </c>
      <c r="BG411" s="227">
        <f>IF(N411="zákl. přenesená",J411,0)</f>
        <v>0</v>
      </c>
      <c r="BH411" s="227">
        <f>IF(N411="sníž. přenesená",J411,0)</f>
        <v>0</v>
      </c>
      <c r="BI411" s="227">
        <f>IF(N411="nulová",J411,0)</f>
        <v>0</v>
      </c>
      <c r="BJ411" s="16" t="s">
        <v>78</v>
      </c>
      <c r="BK411" s="227">
        <f>ROUND(I411*H411,2)</f>
        <v>0</v>
      </c>
      <c r="BL411" s="16" t="s">
        <v>88</v>
      </c>
      <c r="BM411" s="226" t="s">
        <v>628</v>
      </c>
    </row>
    <row r="412" s="2" customFormat="1">
      <c r="A412" s="37"/>
      <c r="B412" s="38"/>
      <c r="C412" s="39"/>
      <c r="D412" s="228" t="s">
        <v>160</v>
      </c>
      <c r="E412" s="39"/>
      <c r="F412" s="239" t="s">
        <v>629</v>
      </c>
      <c r="G412" s="39"/>
      <c r="H412" s="39"/>
      <c r="I412" s="230"/>
      <c r="J412" s="39"/>
      <c r="K412" s="39"/>
      <c r="L412" s="43"/>
      <c r="M412" s="231"/>
      <c r="N412" s="232"/>
      <c r="O412" s="90"/>
      <c r="P412" s="90"/>
      <c r="Q412" s="90"/>
      <c r="R412" s="90"/>
      <c r="S412" s="90"/>
      <c r="T412" s="91"/>
      <c r="U412" s="37"/>
      <c r="V412" s="37"/>
      <c r="W412" s="37"/>
      <c r="X412" s="37"/>
      <c r="Y412" s="37"/>
      <c r="Z412" s="37"/>
      <c r="AA412" s="37"/>
      <c r="AB412" s="37"/>
      <c r="AC412" s="37"/>
      <c r="AD412" s="37"/>
      <c r="AE412" s="37"/>
      <c r="AT412" s="16" t="s">
        <v>160</v>
      </c>
      <c r="AU412" s="16" t="s">
        <v>82</v>
      </c>
    </row>
    <row r="413" s="2" customFormat="1">
      <c r="A413" s="37"/>
      <c r="B413" s="38"/>
      <c r="C413" s="39"/>
      <c r="D413" s="228" t="s">
        <v>134</v>
      </c>
      <c r="E413" s="39"/>
      <c r="F413" s="229" t="s">
        <v>630</v>
      </c>
      <c r="G413" s="39"/>
      <c r="H413" s="39"/>
      <c r="I413" s="230"/>
      <c r="J413" s="39"/>
      <c r="K413" s="39"/>
      <c r="L413" s="43"/>
      <c r="M413" s="231"/>
      <c r="N413" s="232"/>
      <c r="O413" s="90"/>
      <c r="P413" s="90"/>
      <c r="Q413" s="90"/>
      <c r="R413" s="90"/>
      <c r="S413" s="90"/>
      <c r="T413" s="91"/>
      <c r="U413" s="37"/>
      <c r="V413" s="37"/>
      <c r="W413" s="37"/>
      <c r="X413" s="37"/>
      <c r="Y413" s="37"/>
      <c r="Z413" s="37"/>
      <c r="AA413" s="37"/>
      <c r="AB413" s="37"/>
      <c r="AC413" s="37"/>
      <c r="AD413" s="37"/>
      <c r="AE413" s="37"/>
      <c r="AT413" s="16" t="s">
        <v>134</v>
      </c>
      <c r="AU413" s="16" t="s">
        <v>82</v>
      </c>
    </row>
    <row r="414" s="13" customFormat="1">
      <c r="A414" s="13"/>
      <c r="B414" s="240"/>
      <c r="C414" s="241"/>
      <c r="D414" s="228" t="s">
        <v>162</v>
      </c>
      <c r="E414" s="242" t="s">
        <v>1</v>
      </c>
      <c r="F414" s="243" t="s">
        <v>631</v>
      </c>
      <c r="G414" s="241"/>
      <c r="H414" s="244">
        <v>418.5</v>
      </c>
      <c r="I414" s="245"/>
      <c r="J414" s="241"/>
      <c r="K414" s="241"/>
      <c r="L414" s="246"/>
      <c r="M414" s="247"/>
      <c r="N414" s="248"/>
      <c r="O414" s="248"/>
      <c r="P414" s="248"/>
      <c r="Q414" s="248"/>
      <c r="R414" s="248"/>
      <c r="S414" s="248"/>
      <c r="T414" s="249"/>
      <c r="U414" s="13"/>
      <c r="V414" s="13"/>
      <c r="W414" s="13"/>
      <c r="X414" s="13"/>
      <c r="Y414" s="13"/>
      <c r="Z414" s="13"/>
      <c r="AA414" s="13"/>
      <c r="AB414" s="13"/>
      <c r="AC414" s="13"/>
      <c r="AD414" s="13"/>
      <c r="AE414" s="13"/>
      <c r="AT414" s="250" t="s">
        <v>162</v>
      </c>
      <c r="AU414" s="250" t="s">
        <v>82</v>
      </c>
      <c r="AV414" s="13" t="s">
        <v>82</v>
      </c>
      <c r="AW414" s="13" t="s">
        <v>30</v>
      </c>
      <c r="AX414" s="13" t="s">
        <v>78</v>
      </c>
      <c r="AY414" s="250" t="s">
        <v>128</v>
      </c>
    </row>
    <row r="415" s="2" customFormat="1">
      <c r="A415" s="37"/>
      <c r="B415" s="38"/>
      <c r="C415" s="215" t="s">
        <v>632</v>
      </c>
      <c r="D415" s="215" t="s">
        <v>129</v>
      </c>
      <c r="E415" s="216" t="s">
        <v>633</v>
      </c>
      <c r="F415" s="217" t="s">
        <v>634</v>
      </c>
      <c r="G415" s="218" t="s">
        <v>157</v>
      </c>
      <c r="H415" s="219">
        <v>53.171999999999997</v>
      </c>
      <c r="I415" s="220"/>
      <c r="J415" s="221">
        <f>ROUND(I415*H415,2)</f>
        <v>0</v>
      </c>
      <c r="K415" s="217" t="s">
        <v>158</v>
      </c>
      <c r="L415" s="43"/>
      <c r="M415" s="222" t="s">
        <v>1</v>
      </c>
      <c r="N415" s="223" t="s">
        <v>38</v>
      </c>
      <c r="O415" s="90"/>
      <c r="P415" s="224">
        <f>O415*H415</f>
        <v>0</v>
      </c>
      <c r="Q415" s="224">
        <v>0.00098999999999999999</v>
      </c>
      <c r="R415" s="224">
        <f>Q415*H415</f>
        <v>0.052640279999999998</v>
      </c>
      <c r="S415" s="224">
        <v>0</v>
      </c>
      <c r="T415" s="225">
        <f>S415*H415</f>
        <v>0</v>
      </c>
      <c r="U415" s="37"/>
      <c r="V415" s="37"/>
      <c r="W415" s="37"/>
      <c r="X415" s="37"/>
      <c r="Y415" s="37"/>
      <c r="Z415" s="37"/>
      <c r="AA415" s="37"/>
      <c r="AB415" s="37"/>
      <c r="AC415" s="37"/>
      <c r="AD415" s="37"/>
      <c r="AE415" s="37"/>
      <c r="AR415" s="226" t="s">
        <v>88</v>
      </c>
      <c r="AT415" s="226" t="s">
        <v>129</v>
      </c>
      <c r="AU415" s="226" t="s">
        <v>82</v>
      </c>
      <c r="AY415" s="16" t="s">
        <v>128</v>
      </c>
      <c r="BE415" s="227">
        <f>IF(N415="základní",J415,0)</f>
        <v>0</v>
      </c>
      <c r="BF415" s="227">
        <f>IF(N415="snížená",J415,0)</f>
        <v>0</v>
      </c>
      <c r="BG415" s="227">
        <f>IF(N415="zákl. přenesená",J415,0)</f>
        <v>0</v>
      </c>
      <c r="BH415" s="227">
        <f>IF(N415="sníž. přenesená",J415,0)</f>
        <v>0</v>
      </c>
      <c r="BI415" s="227">
        <f>IF(N415="nulová",J415,0)</f>
        <v>0</v>
      </c>
      <c r="BJ415" s="16" t="s">
        <v>78</v>
      </c>
      <c r="BK415" s="227">
        <f>ROUND(I415*H415,2)</f>
        <v>0</v>
      </c>
      <c r="BL415" s="16" t="s">
        <v>88</v>
      </c>
      <c r="BM415" s="226" t="s">
        <v>635</v>
      </c>
    </row>
    <row r="416" s="2" customFormat="1">
      <c r="A416" s="37"/>
      <c r="B416" s="38"/>
      <c r="C416" s="39"/>
      <c r="D416" s="228" t="s">
        <v>160</v>
      </c>
      <c r="E416" s="39"/>
      <c r="F416" s="239" t="s">
        <v>636</v>
      </c>
      <c r="G416" s="39"/>
      <c r="H416" s="39"/>
      <c r="I416" s="230"/>
      <c r="J416" s="39"/>
      <c r="K416" s="39"/>
      <c r="L416" s="43"/>
      <c r="M416" s="231"/>
      <c r="N416" s="232"/>
      <c r="O416" s="90"/>
      <c r="P416" s="90"/>
      <c r="Q416" s="90"/>
      <c r="R416" s="90"/>
      <c r="S416" s="90"/>
      <c r="T416" s="91"/>
      <c r="U416" s="37"/>
      <c r="V416" s="37"/>
      <c r="W416" s="37"/>
      <c r="X416" s="37"/>
      <c r="Y416" s="37"/>
      <c r="Z416" s="37"/>
      <c r="AA416" s="37"/>
      <c r="AB416" s="37"/>
      <c r="AC416" s="37"/>
      <c r="AD416" s="37"/>
      <c r="AE416" s="37"/>
      <c r="AT416" s="16" t="s">
        <v>160</v>
      </c>
      <c r="AU416" s="16" t="s">
        <v>82</v>
      </c>
    </row>
    <row r="417" s="2" customFormat="1">
      <c r="A417" s="37"/>
      <c r="B417" s="38"/>
      <c r="C417" s="39"/>
      <c r="D417" s="228" t="s">
        <v>134</v>
      </c>
      <c r="E417" s="39"/>
      <c r="F417" s="229" t="s">
        <v>637</v>
      </c>
      <c r="G417" s="39"/>
      <c r="H417" s="39"/>
      <c r="I417" s="230"/>
      <c r="J417" s="39"/>
      <c r="K417" s="39"/>
      <c r="L417" s="43"/>
      <c r="M417" s="231"/>
      <c r="N417" s="232"/>
      <c r="O417" s="90"/>
      <c r="P417" s="90"/>
      <c r="Q417" s="90"/>
      <c r="R417" s="90"/>
      <c r="S417" s="90"/>
      <c r="T417" s="91"/>
      <c r="U417" s="37"/>
      <c r="V417" s="37"/>
      <c r="W417" s="37"/>
      <c r="X417" s="37"/>
      <c r="Y417" s="37"/>
      <c r="Z417" s="37"/>
      <c r="AA417" s="37"/>
      <c r="AB417" s="37"/>
      <c r="AC417" s="37"/>
      <c r="AD417" s="37"/>
      <c r="AE417" s="37"/>
      <c r="AT417" s="16" t="s">
        <v>134</v>
      </c>
      <c r="AU417" s="16" t="s">
        <v>82</v>
      </c>
    </row>
    <row r="418" s="13" customFormat="1">
      <c r="A418" s="13"/>
      <c r="B418" s="240"/>
      <c r="C418" s="241"/>
      <c r="D418" s="228" t="s">
        <v>162</v>
      </c>
      <c r="E418" s="242" t="s">
        <v>1</v>
      </c>
      <c r="F418" s="243" t="s">
        <v>638</v>
      </c>
      <c r="G418" s="241"/>
      <c r="H418" s="244">
        <v>53.171999999999997</v>
      </c>
      <c r="I418" s="245"/>
      <c r="J418" s="241"/>
      <c r="K418" s="241"/>
      <c r="L418" s="246"/>
      <c r="M418" s="247"/>
      <c r="N418" s="248"/>
      <c r="O418" s="248"/>
      <c r="P418" s="248"/>
      <c r="Q418" s="248"/>
      <c r="R418" s="248"/>
      <c r="S418" s="248"/>
      <c r="T418" s="249"/>
      <c r="U418" s="13"/>
      <c r="V418" s="13"/>
      <c r="W418" s="13"/>
      <c r="X418" s="13"/>
      <c r="Y418" s="13"/>
      <c r="Z418" s="13"/>
      <c r="AA418" s="13"/>
      <c r="AB418" s="13"/>
      <c r="AC418" s="13"/>
      <c r="AD418" s="13"/>
      <c r="AE418" s="13"/>
      <c r="AT418" s="250" t="s">
        <v>162</v>
      </c>
      <c r="AU418" s="250" t="s">
        <v>82</v>
      </c>
      <c r="AV418" s="13" t="s">
        <v>82</v>
      </c>
      <c r="AW418" s="13" t="s">
        <v>30</v>
      </c>
      <c r="AX418" s="13" t="s">
        <v>78</v>
      </c>
      <c r="AY418" s="250" t="s">
        <v>128</v>
      </c>
    </row>
    <row r="419" s="2" customFormat="1">
      <c r="A419" s="37"/>
      <c r="B419" s="38"/>
      <c r="C419" s="215" t="s">
        <v>639</v>
      </c>
      <c r="D419" s="215" t="s">
        <v>129</v>
      </c>
      <c r="E419" s="216" t="s">
        <v>640</v>
      </c>
      <c r="F419" s="217" t="s">
        <v>641</v>
      </c>
      <c r="G419" s="218" t="s">
        <v>157</v>
      </c>
      <c r="H419" s="219">
        <v>532.39999999999998</v>
      </c>
      <c r="I419" s="220"/>
      <c r="J419" s="221">
        <f>ROUND(I419*H419,2)</f>
        <v>0</v>
      </c>
      <c r="K419" s="217" t="s">
        <v>158</v>
      </c>
      <c r="L419" s="43"/>
      <c r="M419" s="222" t="s">
        <v>1</v>
      </c>
      <c r="N419" s="223" t="s">
        <v>38</v>
      </c>
      <c r="O419" s="90"/>
      <c r="P419" s="224">
        <f>O419*H419</f>
        <v>0</v>
      </c>
      <c r="Q419" s="224">
        <v>0.00158</v>
      </c>
      <c r="R419" s="224">
        <f>Q419*H419</f>
        <v>0.84119199999999994</v>
      </c>
      <c r="S419" s="224">
        <v>0</v>
      </c>
      <c r="T419" s="225">
        <f>S419*H419</f>
        <v>0</v>
      </c>
      <c r="U419" s="37"/>
      <c r="V419" s="37"/>
      <c r="W419" s="37"/>
      <c r="X419" s="37"/>
      <c r="Y419" s="37"/>
      <c r="Z419" s="37"/>
      <c r="AA419" s="37"/>
      <c r="AB419" s="37"/>
      <c r="AC419" s="37"/>
      <c r="AD419" s="37"/>
      <c r="AE419" s="37"/>
      <c r="AR419" s="226" t="s">
        <v>88</v>
      </c>
      <c r="AT419" s="226" t="s">
        <v>129</v>
      </c>
      <c r="AU419" s="226" t="s">
        <v>82</v>
      </c>
      <c r="AY419" s="16" t="s">
        <v>128</v>
      </c>
      <c r="BE419" s="227">
        <f>IF(N419="základní",J419,0)</f>
        <v>0</v>
      </c>
      <c r="BF419" s="227">
        <f>IF(N419="snížená",J419,0)</f>
        <v>0</v>
      </c>
      <c r="BG419" s="227">
        <f>IF(N419="zákl. přenesená",J419,0)</f>
        <v>0</v>
      </c>
      <c r="BH419" s="227">
        <f>IF(N419="sníž. přenesená",J419,0)</f>
        <v>0</v>
      </c>
      <c r="BI419" s="227">
        <f>IF(N419="nulová",J419,0)</f>
        <v>0</v>
      </c>
      <c r="BJ419" s="16" t="s">
        <v>78</v>
      </c>
      <c r="BK419" s="227">
        <f>ROUND(I419*H419,2)</f>
        <v>0</v>
      </c>
      <c r="BL419" s="16" t="s">
        <v>88</v>
      </c>
      <c r="BM419" s="226" t="s">
        <v>642</v>
      </c>
    </row>
    <row r="420" s="2" customFormat="1">
      <c r="A420" s="37"/>
      <c r="B420" s="38"/>
      <c r="C420" s="39"/>
      <c r="D420" s="228" t="s">
        <v>160</v>
      </c>
      <c r="E420" s="39"/>
      <c r="F420" s="239" t="s">
        <v>643</v>
      </c>
      <c r="G420" s="39"/>
      <c r="H420" s="39"/>
      <c r="I420" s="230"/>
      <c r="J420" s="39"/>
      <c r="K420" s="39"/>
      <c r="L420" s="43"/>
      <c r="M420" s="231"/>
      <c r="N420" s="232"/>
      <c r="O420" s="90"/>
      <c r="P420" s="90"/>
      <c r="Q420" s="90"/>
      <c r="R420" s="90"/>
      <c r="S420" s="90"/>
      <c r="T420" s="91"/>
      <c r="U420" s="37"/>
      <c r="V420" s="37"/>
      <c r="W420" s="37"/>
      <c r="X420" s="37"/>
      <c r="Y420" s="37"/>
      <c r="Z420" s="37"/>
      <c r="AA420" s="37"/>
      <c r="AB420" s="37"/>
      <c r="AC420" s="37"/>
      <c r="AD420" s="37"/>
      <c r="AE420" s="37"/>
      <c r="AT420" s="16" t="s">
        <v>160</v>
      </c>
      <c r="AU420" s="16" t="s">
        <v>82</v>
      </c>
    </row>
    <row r="421" s="2" customFormat="1">
      <c r="A421" s="37"/>
      <c r="B421" s="38"/>
      <c r="C421" s="39"/>
      <c r="D421" s="228" t="s">
        <v>134</v>
      </c>
      <c r="E421" s="39"/>
      <c r="F421" s="229" t="s">
        <v>644</v>
      </c>
      <c r="G421" s="39"/>
      <c r="H421" s="39"/>
      <c r="I421" s="230"/>
      <c r="J421" s="39"/>
      <c r="K421" s="39"/>
      <c r="L421" s="43"/>
      <c r="M421" s="231"/>
      <c r="N421" s="232"/>
      <c r="O421" s="90"/>
      <c r="P421" s="90"/>
      <c r="Q421" s="90"/>
      <c r="R421" s="90"/>
      <c r="S421" s="90"/>
      <c r="T421" s="91"/>
      <c r="U421" s="37"/>
      <c r="V421" s="37"/>
      <c r="W421" s="37"/>
      <c r="X421" s="37"/>
      <c r="Y421" s="37"/>
      <c r="Z421" s="37"/>
      <c r="AA421" s="37"/>
      <c r="AB421" s="37"/>
      <c r="AC421" s="37"/>
      <c r="AD421" s="37"/>
      <c r="AE421" s="37"/>
      <c r="AT421" s="16" t="s">
        <v>134</v>
      </c>
      <c r="AU421" s="16" t="s">
        <v>82</v>
      </c>
    </row>
    <row r="422" s="13" customFormat="1">
      <c r="A422" s="13"/>
      <c r="B422" s="240"/>
      <c r="C422" s="241"/>
      <c r="D422" s="228" t="s">
        <v>162</v>
      </c>
      <c r="E422" s="242" t="s">
        <v>1</v>
      </c>
      <c r="F422" s="243" t="s">
        <v>645</v>
      </c>
      <c r="G422" s="241"/>
      <c r="H422" s="244">
        <v>532.39999999999998</v>
      </c>
      <c r="I422" s="245"/>
      <c r="J422" s="241"/>
      <c r="K422" s="241"/>
      <c r="L422" s="246"/>
      <c r="M422" s="247"/>
      <c r="N422" s="248"/>
      <c r="O422" s="248"/>
      <c r="P422" s="248"/>
      <c r="Q422" s="248"/>
      <c r="R422" s="248"/>
      <c r="S422" s="248"/>
      <c r="T422" s="249"/>
      <c r="U422" s="13"/>
      <c r="V422" s="13"/>
      <c r="W422" s="13"/>
      <c r="X422" s="13"/>
      <c r="Y422" s="13"/>
      <c r="Z422" s="13"/>
      <c r="AA422" s="13"/>
      <c r="AB422" s="13"/>
      <c r="AC422" s="13"/>
      <c r="AD422" s="13"/>
      <c r="AE422" s="13"/>
      <c r="AT422" s="250" t="s">
        <v>162</v>
      </c>
      <c r="AU422" s="250" t="s">
        <v>82</v>
      </c>
      <c r="AV422" s="13" t="s">
        <v>82</v>
      </c>
      <c r="AW422" s="13" t="s">
        <v>30</v>
      </c>
      <c r="AX422" s="13" t="s">
        <v>78</v>
      </c>
      <c r="AY422" s="250" t="s">
        <v>128</v>
      </c>
    </row>
    <row r="423" s="2" customFormat="1">
      <c r="A423" s="37"/>
      <c r="B423" s="38"/>
      <c r="C423" s="215" t="s">
        <v>646</v>
      </c>
      <c r="D423" s="215" t="s">
        <v>129</v>
      </c>
      <c r="E423" s="216" t="s">
        <v>647</v>
      </c>
      <c r="F423" s="217" t="s">
        <v>648</v>
      </c>
      <c r="G423" s="218" t="s">
        <v>176</v>
      </c>
      <c r="H423" s="219">
        <v>214.40000000000001</v>
      </c>
      <c r="I423" s="220"/>
      <c r="J423" s="221">
        <f>ROUND(I423*H423,2)</f>
        <v>0</v>
      </c>
      <c r="K423" s="217" t="s">
        <v>158</v>
      </c>
      <c r="L423" s="43"/>
      <c r="M423" s="222" t="s">
        <v>1</v>
      </c>
      <c r="N423" s="223" t="s">
        <v>38</v>
      </c>
      <c r="O423" s="90"/>
      <c r="P423" s="224">
        <f>O423*H423</f>
        <v>0</v>
      </c>
      <c r="Q423" s="224">
        <v>0.0014400000000000001</v>
      </c>
      <c r="R423" s="224">
        <f>Q423*H423</f>
        <v>0.30873600000000001</v>
      </c>
      <c r="S423" s="224">
        <v>0.002</v>
      </c>
      <c r="T423" s="225">
        <f>S423*H423</f>
        <v>0.42880000000000001</v>
      </c>
      <c r="U423" s="37"/>
      <c r="V423" s="37"/>
      <c r="W423" s="37"/>
      <c r="X423" s="37"/>
      <c r="Y423" s="37"/>
      <c r="Z423" s="37"/>
      <c r="AA423" s="37"/>
      <c r="AB423" s="37"/>
      <c r="AC423" s="37"/>
      <c r="AD423" s="37"/>
      <c r="AE423" s="37"/>
      <c r="AR423" s="226" t="s">
        <v>88</v>
      </c>
      <c r="AT423" s="226" t="s">
        <v>129</v>
      </c>
      <c r="AU423" s="226" t="s">
        <v>82</v>
      </c>
      <c r="AY423" s="16" t="s">
        <v>128</v>
      </c>
      <c r="BE423" s="227">
        <f>IF(N423="základní",J423,0)</f>
        <v>0</v>
      </c>
      <c r="BF423" s="227">
        <f>IF(N423="snížená",J423,0)</f>
        <v>0</v>
      </c>
      <c r="BG423" s="227">
        <f>IF(N423="zákl. přenesená",J423,0)</f>
        <v>0</v>
      </c>
      <c r="BH423" s="227">
        <f>IF(N423="sníž. přenesená",J423,0)</f>
        <v>0</v>
      </c>
      <c r="BI423" s="227">
        <f>IF(N423="nulová",J423,0)</f>
        <v>0</v>
      </c>
      <c r="BJ423" s="16" t="s">
        <v>78</v>
      </c>
      <c r="BK423" s="227">
        <f>ROUND(I423*H423,2)</f>
        <v>0</v>
      </c>
      <c r="BL423" s="16" t="s">
        <v>88</v>
      </c>
      <c r="BM423" s="226" t="s">
        <v>649</v>
      </c>
    </row>
    <row r="424" s="2" customFormat="1">
      <c r="A424" s="37"/>
      <c r="B424" s="38"/>
      <c r="C424" s="39"/>
      <c r="D424" s="228" t="s">
        <v>160</v>
      </c>
      <c r="E424" s="39"/>
      <c r="F424" s="239" t="s">
        <v>650</v>
      </c>
      <c r="G424" s="39"/>
      <c r="H424" s="39"/>
      <c r="I424" s="230"/>
      <c r="J424" s="39"/>
      <c r="K424" s="39"/>
      <c r="L424" s="43"/>
      <c r="M424" s="231"/>
      <c r="N424" s="232"/>
      <c r="O424" s="90"/>
      <c r="P424" s="90"/>
      <c r="Q424" s="90"/>
      <c r="R424" s="90"/>
      <c r="S424" s="90"/>
      <c r="T424" s="91"/>
      <c r="U424" s="37"/>
      <c r="V424" s="37"/>
      <c r="W424" s="37"/>
      <c r="X424" s="37"/>
      <c r="Y424" s="37"/>
      <c r="Z424" s="37"/>
      <c r="AA424" s="37"/>
      <c r="AB424" s="37"/>
      <c r="AC424" s="37"/>
      <c r="AD424" s="37"/>
      <c r="AE424" s="37"/>
      <c r="AT424" s="16" t="s">
        <v>160</v>
      </c>
      <c r="AU424" s="16" t="s">
        <v>82</v>
      </c>
    </row>
    <row r="425" s="2" customFormat="1">
      <c r="A425" s="37"/>
      <c r="B425" s="38"/>
      <c r="C425" s="39"/>
      <c r="D425" s="228" t="s">
        <v>134</v>
      </c>
      <c r="E425" s="39"/>
      <c r="F425" s="229" t="s">
        <v>651</v>
      </c>
      <c r="G425" s="39"/>
      <c r="H425" s="39"/>
      <c r="I425" s="230"/>
      <c r="J425" s="39"/>
      <c r="K425" s="39"/>
      <c r="L425" s="43"/>
      <c r="M425" s="231"/>
      <c r="N425" s="232"/>
      <c r="O425" s="90"/>
      <c r="P425" s="90"/>
      <c r="Q425" s="90"/>
      <c r="R425" s="90"/>
      <c r="S425" s="90"/>
      <c r="T425" s="91"/>
      <c r="U425" s="37"/>
      <c r="V425" s="37"/>
      <c r="W425" s="37"/>
      <c r="X425" s="37"/>
      <c r="Y425" s="37"/>
      <c r="Z425" s="37"/>
      <c r="AA425" s="37"/>
      <c r="AB425" s="37"/>
      <c r="AC425" s="37"/>
      <c r="AD425" s="37"/>
      <c r="AE425" s="37"/>
      <c r="AT425" s="16" t="s">
        <v>134</v>
      </c>
      <c r="AU425" s="16" t="s">
        <v>82</v>
      </c>
    </row>
    <row r="426" s="13" customFormat="1">
      <c r="A426" s="13"/>
      <c r="B426" s="240"/>
      <c r="C426" s="241"/>
      <c r="D426" s="228" t="s">
        <v>162</v>
      </c>
      <c r="E426" s="242" t="s">
        <v>1</v>
      </c>
      <c r="F426" s="243" t="s">
        <v>652</v>
      </c>
      <c r="G426" s="241"/>
      <c r="H426" s="244">
        <v>214.40000000000001</v>
      </c>
      <c r="I426" s="245"/>
      <c r="J426" s="241"/>
      <c r="K426" s="241"/>
      <c r="L426" s="246"/>
      <c r="M426" s="247"/>
      <c r="N426" s="248"/>
      <c r="O426" s="248"/>
      <c r="P426" s="248"/>
      <c r="Q426" s="248"/>
      <c r="R426" s="248"/>
      <c r="S426" s="248"/>
      <c r="T426" s="249"/>
      <c r="U426" s="13"/>
      <c r="V426" s="13"/>
      <c r="W426" s="13"/>
      <c r="X426" s="13"/>
      <c r="Y426" s="13"/>
      <c r="Z426" s="13"/>
      <c r="AA426" s="13"/>
      <c r="AB426" s="13"/>
      <c r="AC426" s="13"/>
      <c r="AD426" s="13"/>
      <c r="AE426" s="13"/>
      <c r="AT426" s="250" t="s">
        <v>162</v>
      </c>
      <c r="AU426" s="250" t="s">
        <v>82</v>
      </c>
      <c r="AV426" s="13" t="s">
        <v>82</v>
      </c>
      <c r="AW426" s="13" t="s">
        <v>30</v>
      </c>
      <c r="AX426" s="13" t="s">
        <v>78</v>
      </c>
      <c r="AY426" s="250" t="s">
        <v>128</v>
      </c>
    </row>
    <row r="427" s="2" customFormat="1">
      <c r="A427" s="37"/>
      <c r="B427" s="38"/>
      <c r="C427" s="251" t="s">
        <v>653</v>
      </c>
      <c r="D427" s="251" t="s">
        <v>200</v>
      </c>
      <c r="E427" s="252" t="s">
        <v>654</v>
      </c>
      <c r="F427" s="253" t="s">
        <v>655</v>
      </c>
      <c r="G427" s="254" t="s">
        <v>220</v>
      </c>
      <c r="H427" s="255">
        <v>1.1779999999999999</v>
      </c>
      <c r="I427" s="256"/>
      <c r="J427" s="257">
        <f>ROUND(I427*H427,2)</f>
        <v>0</v>
      </c>
      <c r="K427" s="253" t="s">
        <v>158</v>
      </c>
      <c r="L427" s="258"/>
      <c r="M427" s="259" t="s">
        <v>1</v>
      </c>
      <c r="N427" s="260" t="s">
        <v>38</v>
      </c>
      <c r="O427" s="90"/>
      <c r="P427" s="224">
        <f>O427*H427</f>
        <v>0</v>
      </c>
      <c r="Q427" s="224">
        <v>1</v>
      </c>
      <c r="R427" s="224">
        <f>Q427*H427</f>
        <v>1.1779999999999999</v>
      </c>
      <c r="S427" s="224">
        <v>0</v>
      </c>
      <c r="T427" s="225">
        <f>S427*H427</f>
        <v>0</v>
      </c>
      <c r="U427" s="37"/>
      <c r="V427" s="37"/>
      <c r="W427" s="37"/>
      <c r="X427" s="37"/>
      <c r="Y427" s="37"/>
      <c r="Z427" s="37"/>
      <c r="AA427" s="37"/>
      <c r="AB427" s="37"/>
      <c r="AC427" s="37"/>
      <c r="AD427" s="37"/>
      <c r="AE427" s="37"/>
      <c r="AR427" s="226" t="s">
        <v>100</v>
      </c>
      <c r="AT427" s="226" t="s">
        <v>200</v>
      </c>
      <c r="AU427" s="226" t="s">
        <v>82</v>
      </c>
      <c r="AY427" s="16" t="s">
        <v>128</v>
      </c>
      <c r="BE427" s="227">
        <f>IF(N427="základní",J427,0)</f>
        <v>0</v>
      </c>
      <c r="BF427" s="227">
        <f>IF(N427="snížená",J427,0)</f>
        <v>0</v>
      </c>
      <c r="BG427" s="227">
        <f>IF(N427="zákl. přenesená",J427,0)</f>
        <v>0</v>
      </c>
      <c r="BH427" s="227">
        <f>IF(N427="sníž. přenesená",J427,0)</f>
        <v>0</v>
      </c>
      <c r="BI427" s="227">
        <f>IF(N427="nulová",J427,0)</f>
        <v>0</v>
      </c>
      <c r="BJ427" s="16" t="s">
        <v>78</v>
      </c>
      <c r="BK427" s="227">
        <f>ROUND(I427*H427,2)</f>
        <v>0</v>
      </c>
      <c r="BL427" s="16" t="s">
        <v>88</v>
      </c>
      <c r="BM427" s="226" t="s">
        <v>656</v>
      </c>
    </row>
    <row r="428" s="2" customFormat="1">
      <c r="A428" s="37"/>
      <c r="B428" s="38"/>
      <c r="C428" s="39"/>
      <c r="D428" s="228" t="s">
        <v>160</v>
      </c>
      <c r="E428" s="39"/>
      <c r="F428" s="239" t="s">
        <v>655</v>
      </c>
      <c r="G428" s="39"/>
      <c r="H428" s="39"/>
      <c r="I428" s="230"/>
      <c r="J428" s="39"/>
      <c r="K428" s="39"/>
      <c r="L428" s="43"/>
      <c r="M428" s="231"/>
      <c r="N428" s="232"/>
      <c r="O428" s="90"/>
      <c r="P428" s="90"/>
      <c r="Q428" s="90"/>
      <c r="R428" s="90"/>
      <c r="S428" s="90"/>
      <c r="T428" s="91"/>
      <c r="U428" s="37"/>
      <c r="V428" s="37"/>
      <c r="W428" s="37"/>
      <c r="X428" s="37"/>
      <c r="Y428" s="37"/>
      <c r="Z428" s="37"/>
      <c r="AA428" s="37"/>
      <c r="AB428" s="37"/>
      <c r="AC428" s="37"/>
      <c r="AD428" s="37"/>
      <c r="AE428" s="37"/>
      <c r="AT428" s="16" t="s">
        <v>160</v>
      </c>
      <c r="AU428" s="16" t="s">
        <v>82</v>
      </c>
    </row>
    <row r="429" s="2" customFormat="1">
      <c r="A429" s="37"/>
      <c r="B429" s="38"/>
      <c r="C429" s="39"/>
      <c r="D429" s="228" t="s">
        <v>134</v>
      </c>
      <c r="E429" s="39"/>
      <c r="F429" s="229" t="s">
        <v>657</v>
      </c>
      <c r="G429" s="39"/>
      <c r="H429" s="39"/>
      <c r="I429" s="230"/>
      <c r="J429" s="39"/>
      <c r="K429" s="39"/>
      <c r="L429" s="43"/>
      <c r="M429" s="231"/>
      <c r="N429" s="232"/>
      <c r="O429" s="90"/>
      <c r="P429" s="90"/>
      <c r="Q429" s="90"/>
      <c r="R429" s="90"/>
      <c r="S429" s="90"/>
      <c r="T429" s="91"/>
      <c r="U429" s="37"/>
      <c r="V429" s="37"/>
      <c r="W429" s="37"/>
      <c r="X429" s="37"/>
      <c r="Y429" s="37"/>
      <c r="Z429" s="37"/>
      <c r="AA429" s="37"/>
      <c r="AB429" s="37"/>
      <c r="AC429" s="37"/>
      <c r="AD429" s="37"/>
      <c r="AE429" s="37"/>
      <c r="AT429" s="16" t="s">
        <v>134</v>
      </c>
      <c r="AU429" s="16" t="s">
        <v>82</v>
      </c>
    </row>
    <row r="430" s="13" customFormat="1">
      <c r="A430" s="13"/>
      <c r="B430" s="240"/>
      <c r="C430" s="241"/>
      <c r="D430" s="228" t="s">
        <v>162</v>
      </c>
      <c r="E430" s="242" t="s">
        <v>1</v>
      </c>
      <c r="F430" s="243" t="s">
        <v>658</v>
      </c>
      <c r="G430" s="241"/>
      <c r="H430" s="244">
        <v>1.1779999999999999</v>
      </c>
      <c r="I430" s="245"/>
      <c r="J430" s="241"/>
      <c r="K430" s="241"/>
      <c r="L430" s="246"/>
      <c r="M430" s="247"/>
      <c r="N430" s="248"/>
      <c r="O430" s="248"/>
      <c r="P430" s="248"/>
      <c r="Q430" s="248"/>
      <c r="R430" s="248"/>
      <c r="S430" s="248"/>
      <c r="T430" s="249"/>
      <c r="U430" s="13"/>
      <c r="V430" s="13"/>
      <c r="W430" s="13"/>
      <c r="X430" s="13"/>
      <c r="Y430" s="13"/>
      <c r="Z430" s="13"/>
      <c r="AA430" s="13"/>
      <c r="AB430" s="13"/>
      <c r="AC430" s="13"/>
      <c r="AD430" s="13"/>
      <c r="AE430" s="13"/>
      <c r="AT430" s="250" t="s">
        <v>162</v>
      </c>
      <c r="AU430" s="250" t="s">
        <v>82</v>
      </c>
      <c r="AV430" s="13" t="s">
        <v>82</v>
      </c>
      <c r="AW430" s="13" t="s">
        <v>30</v>
      </c>
      <c r="AX430" s="13" t="s">
        <v>78</v>
      </c>
      <c r="AY430" s="250" t="s">
        <v>128</v>
      </c>
    </row>
    <row r="431" s="12" customFormat="1" ht="22.8" customHeight="1">
      <c r="A431" s="12"/>
      <c r="B431" s="201"/>
      <c r="C431" s="202"/>
      <c r="D431" s="203" t="s">
        <v>72</v>
      </c>
      <c r="E431" s="233" t="s">
        <v>659</v>
      </c>
      <c r="F431" s="233" t="s">
        <v>660</v>
      </c>
      <c r="G431" s="202"/>
      <c r="H431" s="202"/>
      <c r="I431" s="205"/>
      <c r="J431" s="234">
        <f>BK431</f>
        <v>0</v>
      </c>
      <c r="K431" s="202"/>
      <c r="L431" s="207"/>
      <c r="M431" s="208"/>
      <c r="N431" s="209"/>
      <c r="O431" s="209"/>
      <c r="P431" s="210">
        <f>SUM(P432:P449)</f>
        <v>0</v>
      </c>
      <c r="Q431" s="209"/>
      <c r="R431" s="210">
        <f>SUM(R432:R449)</f>
        <v>0</v>
      </c>
      <c r="S431" s="209"/>
      <c r="T431" s="211">
        <f>SUM(T432:T449)</f>
        <v>0</v>
      </c>
      <c r="U431" s="12"/>
      <c r="V431" s="12"/>
      <c r="W431" s="12"/>
      <c r="X431" s="12"/>
      <c r="Y431" s="12"/>
      <c r="Z431" s="12"/>
      <c r="AA431" s="12"/>
      <c r="AB431" s="12"/>
      <c r="AC431" s="12"/>
      <c r="AD431" s="12"/>
      <c r="AE431" s="12"/>
      <c r="AR431" s="212" t="s">
        <v>78</v>
      </c>
      <c r="AT431" s="213" t="s">
        <v>72</v>
      </c>
      <c r="AU431" s="213" t="s">
        <v>78</v>
      </c>
      <c r="AY431" s="212" t="s">
        <v>128</v>
      </c>
      <c r="BK431" s="214">
        <f>SUM(BK432:BK449)</f>
        <v>0</v>
      </c>
    </row>
    <row r="432" s="2" customFormat="1" ht="16.5" customHeight="1">
      <c r="A432" s="37"/>
      <c r="B432" s="38"/>
      <c r="C432" s="215" t="s">
        <v>661</v>
      </c>
      <c r="D432" s="215" t="s">
        <v>129</v>
      </c>
      <c r="E432" s="216" t="s">
        <v>662</v>
      </c>
      <c r="F432" s="217" t="s">
        <v>663</v>
      </c>
      <c r="G432" s="218" t="s">
        <v>220</v>
      </c>
      <c r="H432" s="219">
        <v>406.93000000000001</v>
      </c>
      <c r="I432" s="220"/>
      <c r="J432" s="221">
        <f>ROUND(I432*H432,2)</f>
        <v>0</v>
      </c>
      <c r="K432" s="217" t="s">
        <v>158</v>
      </c>
      <c r="L432" s="43"/>
      <c r="M432" s="222" t="s">
        <v>1</v>
      </c>
      <c r="N432" s="223" t="s">
        <v>38</v>
      </c>
      <c r="O432" s="90"/>
      <c r="P432" s="224">
        <f>O432*H432</f>
        <v>0</v>
      </c>
      <c r="Q432" s="224">
        <v>0</v>
      </c>
      <c r="R432" s="224">
        <f>Q432*H432</f>
        <v>0</v>
      </c>
      <c r="S432" s="224">
        <v>0</v>
      </c>
      <c r="T432" s="225">
        <f>S432*H432</f>
        <v>0</v>
      </c>
      <c r="U432" s="37"/>
      <c r="V432" s="37"/>
      <c r="W432" s="37"/>
      <c r="X432" s="37"/>
      <c r="Y432" s="37"/>
      <c r="Z432" s="37"/>
      <c r="AA432" s="37"/>
      <c r="AB432" s="37"/>
      <c r="AC432" s="37"/>
      <c r="AD432" s="37"/>
      <c r="AE432" s="37"/>
      <c r="AR432" s="226" t="s">
        <v>88</v>
      </c>
      <c r="AT432" s="226" t="s">
        <v>129</v>
      </c>
      <c r="AU432" s="226" t="s">
        <v>82</v>
      </c>
      <c r="AY432" s="16" t="s">
        <v>128</v>
      </c>
      <c r="BE432" s="227">
        <f>IF(N432="základní",J432,0)</f>
        <v>0</v>
      </c>
      <c r="BF432" s="227">
        <f>IF(N432="snížená",J432,0)</f>
        <v>0</v>
      </c>
      <c r="BG432" s="227">
        <f>IF(N432="zákl. přenesená",J432,0)</f>
        <v>0</v>
      </c>
      <c r="BH432" s="227">
        <f>IF(N432="sníž. přenesená",J432,0)</f>
        <v>0</v>
      </c>
      <c r="BI432" s="227">
        <f>IF(N432="nulová",J432,0)</f>
        <v>0</v>
      </c>
      <c r="BJ432" s="16" t="s">
        <v>78</v>
      </c>
      <c r="BK432" s="227">
        <f>ROUND(I432*H432,2)</f>
        <v>0</v>
      </c>
      <c r="BL432" s="16" t="s">
        <v>88</v>
      </c>
      <c r="BM432" s="226" t="s">
        <v>664</v>
      </c>
    </row>
    <row r="433" s="2" customFormat="1">
      <c r="A433" s="37"/>
      <c r="B433" s="38"/>
      <c r="C433" s="39"/>
      <c r="D433" s="228" t="s">
        <v>160</v>
      </c>
      <c r="E433" s="39"/>
      <c r="F433" s="239" t="s">
        <v>665</v>
      </c>
      <c r="G433" s="39"/>
      <c r="H433" s="39"/>
      <c r="I433" s="230"/>
      <c r="J433" s="39"/>
      <c r="K433" s="39"/>
      <c r="L433" s="43"/>
      <c r="M433" s="231"/>
      <c r="N433" s="232"/>
      <c r="O433" s="90"/>
      <c r="P433" s="90"/>
      <c r="Q433" s="90"/>
      <c r="R433" s="90"/>
      <c r="S433" s="90"/>
      <c r="T433" s="91"/>
      <c r="U433" s="37"/>
      <c r="V433" s="37"/>
      <c r="W433" s="37"/>
      <c r="X433" s="37"/>
      <c r="Y433" s="37"/>
      <c r="Z433" s="37"/>
      <c r="AA433" s="37"/>
      <c r="AB433" s="37"/>
      <c r="AC433" s="37"/>
      <c r="AD433" s="37"/>
      <c r="AE433" s="37"/>
      <c r="AT433" s="16" t="s">
        <v>160</v>
      </c>
      <c r="AU433" s="16" t="s">
        <v>82</v>
      </c>
    </row>
    <row r="434" s="13" customFormat="1">
      <c r="A434" s="13"/>
      <c r="B434" s="240"/>
      <c r="C434" s="241"/>
      <c r="D434" s="228" t="s">
        <v>162</v>
      </c>
      <c r="E434" s="242" t="s">
        <v>1</v>
      </c>
      <c r="F434" s="243" t="s">
        <v>666</v>
      </c>
      <c r="G434" s="241"/>
      <c r="H434" s="244">
        <v>406.93000000000001</v>
      </c>
      <c r="I434" s="245"/>
      <c r="J434" s="241"/>
      <c r="K434" s="241"/>
      <c r="L434" s="246"/>
      <c r="M434" s="247"/>
      <c r="N434" s="248"/>
      <c r="O434" s="248"/>
      <c r="P434" s="248"/>
      <c r="Q434" s="248"/>
      <c r="R434" s="248"/>
      <c r="S434" s="248"/>
      <c r="T434" s="249"/>
      <c r="U434" s="13"/>
      <c r="V434" s="13"/>
      <c r="W434" s="13"/>
      <c r="X434" s="13"/>
      <c r="Y434" s="13"/>
      <c r="Z434" s="13"/>
      <c r="AA434" s="13"/>
      <c r="AB434" s="13"/>
      <c r="AC434" s="13"/>
      <c r="AD434" s="13"/>
      <c r="AE434" s="13"/>
      <c r="AT434" s="250" t="s">
        <v>162</v>
      </c>
      <c r="AU434" s="250" t="s">
        <v>82</v>
      </c>
      <c r="AV434" s="13" t="s">
        <v>82</v>
      </c>
      <c r="AW434" s="13" t="s">
        <v>30</v>
      </c>
      <c r="AX434" s="13" t="s">
        <v>78</v>
      </c>
      <c r="AY434" s="250" t="s">
        <v>128</v>
      </c>
    </row>
    <row r="435" s="2" customFormat="1">
      <c r="A435" s="37"/>
      <c r="B435" s="38"/>
      <c r="C435" s="215" t="s">
        <v>667</v>
      </c>
      <c r="D435" s="215" t="s">
        <v>129</v>
      </c>
      <c r="E435" s="216" t="s">
        <v>668</v>
      </c>
      <c r="F435" s="217" t="s">
        <v>669</v>
      </c>
      <c r="G435" s="218" t="s">
        <v>220</v>
      </c>
      <c r="H435" s="219">
        <v>8138.6000000000004</v>
      </c>
      <c r="I435" s="220"/>
      <c r="J435" s="221">
        <f>ROUND(I435*H435,2)</f>
        <v>0</v>
      </c>
      <c r="K435" s="217" t="s">
        <v>158</v>
      </c>
      <c r="L435" s="43"/>
      <c r="M435" s="222" t="s">
        <v>1</v>
      </c>
      <c r="N435" s="223" t="s">
        <v>38</v>
      </c>
      <c r="O435" s="90"/>
      <c r="P435" s="224">
        <f>O435*H435</f>
        <v>0</v>
      </c>
      <c r="Q435" s="224">
        <v>0</v>
      </c>
      <c r="R435" s="224">
        <f>Q435*H435</f>
        <v>0</v>
      </c>
      <c r="S435" s="224">
        <v>0</v>
      </c>
      <c r="T435" s="225">
        <f>S435*H435</f>
        <v>0</v>
      </c>
      <c r="U435" s="37"/>
      <c r="V435" s="37"/>
      <c r="W435" s="37"/>
      <c r="X435" s="37"/>
      <c r="Y435" s="37"/>
      <c r="Z435" s="37"/>
      <c r="AA435" s="37"/>
      <c r="AB435" s="37"/>
      <c r="AC435" s="37"/>
      <c r="AD435" s="37"/>
      <c r="AE435" s="37"/>
      <c r="AR435" s="226" t="s">
        <v>88</v>
      </c>
      <c r="AT435" s="226" t="s">
        <v>129</v>
      </c>
      <c r="AU435" s="226" t="s">
        <v>82</v>
      </c>
      <c r="AY435" s="16" t="s">
        <v>128</v>
      </c>
      <c r="BE435" s="227">
        <f>IF(N435="základní",J435,0)</f>
        <v>0</v>
      </c>
      <c r="BF435" s="227">
        <f>IF(N435="snížená",J435,0)</f>
        <v>0</v>
      </c>
      <c r="BG435" s="227">
        <f>IF(N435="zákl. přenesená",J435,0)</f>
        <v>0</v>
      </c>
      <c r="BH435" s="227">
        <f>IF(N435="sníž. přenesená",J435,0)</f>
        <v>0</v>
      </c>
      <c r="BI435" s="227">
        <f>IF(N435="nulová",J435,0)</f>
        <v>0</v>
      </c>
      <c r="BJ435" s="16" t="s">
        <v>78</v>
      </c>
      <c r="BK435" s="227">
        <f>ROUND(I435*H435,2)</f>
        <v>0</v>
      </c>
      <c r="BL435" s="16" t="s">
        <v>88</v>
      </c>
      <c r="BM435" s="226" t="s">
        <v>670</v>
      </c>
    </row>
    <row r="436" s="2" customFormat="1">
      <c r="A436" s="37"/>
      <c r="B436" s="38"/>
      <c r="C436" s="39"/>
      <c r="D436" s="228" t="s">
        <v>160</v>
      </c>
      <c r="E436" s="39"/>
      <c r="F436" s="239" t="s">
        <v>671</v>
      </c>
      <c r="G436" s="39"/>
      <c r="H436" s="39"/>
      <c r="I436" s="230"/>
      <c r="J436" s="39"/>
      <c r="K436" s="39"/>
      <c r="L436" s="43"/>
      <c r="M436" s="231"/>
      <c r="N436" s="232"/>
      <c r="O436" s="90"/>
      <c r="P436" s="90"/>
      <c r="Q436" s="90"/>
      <c r="R436" s="90"/>
      <c r="S436" s="90"/>
      <c r="T436" s="91"/>
      <c r="U436" s="37"/>
      <c r="V436" s="37"/>
      <c r="W436" s="37"/>
      <c r="X436" s="37"/>
      <c r="Y436" s="37"/>
      <c r="Z436" s="37"/>
      <c r="AA436" s="37"/>
      <c r="AB436" s="37"/>
      <c r="AC436" s="37"/>
      <c r="AD436" s="37"/>
      <c r="AE436" s="37"/>
      <c r="AT436" s="16" t="s">
        <v>160</v>
      </c>
      <c r="AU436" s="16" t="s">
        <v>82</v>
      </c>
    </row>
    <row r="437" s="2" customFormat="1">
      <c r="A437" s="37"/>
      <c r="B437" s="38"/>
      <c r="C437" s="39"/>
      <c r="D437" s="228" t="s">
        <v>134</v>
      </c>
      <c r="E437" s="39"/>
      <c r="F437" s="229" t="s">
        <v>672</v>
      </c>
      <c r="G437" s="39"/>
      <c r="H437" s="39"/>
      <c r="I437" s="230"/>
      <c r="J437" s="39"/>
      <c r="K437" s="39"/>
      <c r="L437" s="43"/>
      <c r="M437" s="231"/>
      <c r="N437" s="232"/>
      <c r="O437" s="90"/>
      <c r="P437" s="90"/>
      <c r="Q437" s="90"/>
      <c r="R437" s="90"/>
      <c r="S437" s="90"/>
      <c r="T437" s="91"/>
      <c r="U437" s="37"/>
      <c r="V437" s="37"/>
      <c r="W437" s="37"/>
      <c r="X437" s="37"/>
      <c r="Y437" s="37"/>
      <c r="Z437" s="37"/>
      <c r="AA437" s="37"/>
      <c r="AB437" s="37"/>
      <c r="AC437" s="37"/>
      <c r="AD437" s="37"/>
      <c r="AE437" s="37"/>
      <c r="AT437" s="16" t="s">
        <v>134</v>
      </c>
      <c r="AU437" s="16" t="s">
        <v>82</v>
      </c>
    </row>
    <row r="438" s="13" customFormat="1">
      <c r="A438" s="13"/>
      <c r="B438" s="240"/>
      <c r="C438" s="241"/>
      <c r="D438" s="228" t="s">
        <v>162</v>
      </c>
      <c r="E438" s="242" t="s">
        <v>1</v>
      </c>
      <c r="F438" s="243" t="s">
        <v>673</v>
      </c>
      <c r="G438" s="241"/>
      <c r="H438" s="244">
        <v>8138.6000000000004</v>
      </c>
      <c r="I438" s="245"/>
      <c r="J438" s="241"/>
      <c r="K438" s="241"/>
      <c r="L438" s="246"/>
      <c r="M438" s="247"/>
      <c r="N438" s="248"/>
      <c r="O438" s="248"/>
      <c r="P438" s="248"/>
      <c r="Q438" s="248"/>
      <c r="R438" s="248"/>
      <c r="S438" s="248"/>
      <c r="T438" s="249"/>
      <c r="U438" s="13"/>
      <c r="V438" s="13"/>
      <c r="W438" s="13"/>
      <c r="X438" s="13"/>
      <c r="Y438" s="13"/>
      <c r="Z438" s="13"/>
      <c r="AA438" s="13"/>
      <c r="AB438" s="13"/>
      <c r="AC438" s="13"/>
      <c r="AD438" s="13"/>
      <c r="AE438" s="13"/>
      <c r="AT438" s="250" t="s">
        <v>162</v>
      </c>
      <c r="AU438" s="250" t="s">
        <v>82</v>
      </c>
      <c r="AV438" s="13" t="s">
        <v>82</v>
      </c>
      <c r="AW438" s="13" t="s">
        <v>30</v>
      </c>
      <c r="AX438" s="13" t="s">
        <v>78</v>
      </c>
      <c r="AY438" s="250" t="s">
        <v>128</v>
      </c>
    </row>
    <row r="439" s="2" customFormat="1">
      <c r="A439" s="37"/>
      <c r="B439" s="38"/>
      <c r="C439" s="215" t="s">
        <v>674</v>
      </c>
      <c r="D439" s="215" t="s">
        <v>129</v>
      </c>
      <c r="E439" s="216" t="s">
        <v>675</v>
      </c>
      <c r="F439" s="217" t="s">
        <v>676</v>
      </c>
      <c r="G439" s="218" t="s">
        <v>220</v>
      </c>
      <c r="H439" s="219">
        <v>97.497</v>
      </c>
      <c r="I439" s="220"/>
      <c r="J439" s="221">
        <f>ROUND(I439*H439,2)</f>
        <v>0</v>
      </c>
      <c r="K439" s="217" t="s">
        <v>158</v>
      </c>
      <c r="L439" s="43"/>
      <c r="M439" s="222" t="s">
        <v>1</v>
      </c>
      <c r="N439" s="223" t="s">
        <v>38</v>
      </c>
      <c r="O439" s="90"/>
      <c r="P439" s="224">
        <f>O439*H439</f>
        <v>0</v>
      </c>
      <c r="Q439" s="224">
        <v>0</v>
      </c>
      <c r="R439" s="224">
        <f>Q439*H439</f>
        <v>0</v>
      </c>
      <c r="S439" s="224">
        <v>0</v>
      </c>
      <c r="T439" s="225">
        <f>S439*H439</f>
        <v>0</v>
      </c>
      <c r="U439" s="37"/>
      <c r="V439" s="37"/>
      <c r="W439" s="37"/>
      <c r="X439" s="37"/>
      <c r="Y439" s="37"/>
      <c r="Z439" s="37"/>
      <c r="AA439" s="37"/>
      <c r="AB439" s="37"/>
      <c r="AC439" s="37"/>
      <c r="AD439" s="37"/>
      <c r="AE439" s="37"/>
      <c r="AR439" s="226" t="s">
        <v>88</v>
      </c>
      <c r="AT439" s="226" t="s">
        <v>129</v>
      </c>
      <c r="AU439" s="226" t="s">
        <v>82</v>
      </c>
      <c r="AY439" s="16" t="s">
        <v>128</v>
      </c>
      <c r="BE439" s="227">
        <f>IF(N439="základní",J439,0)</f>
        <v>0</v>
      </c>
      <c r="BF439" s="227">
        <f>IF(N439="snížená",J439,0)</f>
        <v>0</v>
      </c>
      <c r="BG439" s="227">
        <f>IF(N439="zákl. přenesená",J439,0)</f>
        <v>0</v>
      </c>
      <c r="BH439" s="227">
        <f>IF(N439="sníž. přenesená",J439,0)</f>
        <v>0</v>
      </c>
      <c r="BI439" s="227">
        <f>IF(N439="nulová",J439,0)</f>
        <v>0</v>
      </c>
      <c r="BJ439" s="16" t="s">
        <v>78</v>
      </c>
      <c r="BK439" s="227">
        <f>ROUND(I439*H439,2)</f>
        <v>0</v>
      </c>
      <c r="BL439" s="16" t="s">
        <v>88</v>
      </c>
      <c r="BM439" s="226" t="s">
        <v>677</v>
      </c>
    </row>
    <row r="440" s="2" customFormat="1">
      <c r="A440" s="37"/>
      <c r="B440" s="38"/>
      <c r="C440" s="39"/>
      <c r="D440" s="228" t="s">
        <v>160</v>
      </c>
      <c r="E440" s="39"/>
      <c r="F440" s="239" t="s">
        <v>678</v>
      </c>
      <c r="G440" s="39"/>
      <c r="H440" s="39"/>
      <c r="I440" s="230"/>
      <c r="J440" s="39"/>
      <c r="K440" s="39"/>
      <c r="L440" s="43"/>
      <c r="M440" s="231"/>
      <c r="N440" s="232"/>
      <c r="O440" s="90"/>
      <c r="P440" s="90"/>
      <c r="Q440" s="90"/>
      <c r="R440" s="90"/>
      <c r="S440" s="90"/>
      <c r="T440" s="91"/>
      <c r="U440" s="37"/>
      <c r="V440" s="37"/>
      <c r="W440" s="37"/>
      <c r="X440" s="37"/>
      <c r="Y440" s="37"/>
      <c r="Z440" s="37"/>
      <c r="AA440" s="37"/>
      <c r="AB440" s="37"/>
      <c r="AC440" s="37"/>
      <c r="AD440" s="37"/>
      <c r="AE440" s="37"/>
      <c r="AT440" s="16" t="s">
        <v>160</v>
      </c>
      <c r="AU440" s="16" t="s">
        <v>82</v>
      </c>
    </row>
    <row r="441" s="13" customFormat="1">
      <c r="A441" s="13"/>
      <c r="B441" s="240"/>
      <c r="C441" s="241"/>
      <c r="D441" s="228" t="s">
        <v>162</v>
      </c>
      <c r="E441" s="242" t="s">
        <v>1</v>
      </c>
      <c r="F441" s="243" t="s">
        <v>679</v>
      </c>
      <c r="G441" s="241"/>
      <c r="H441" s="244">
        <v>97.497</v>
      </c>
      <c r="I441" s="245"/>
      <c r="J441" s="241"/>
      <c r="K441" s="241"/>
      <c r="L441" s="246"/>
      <c r="M441" s="247"/>
      <c r="N441" s="248"/>
      <c r="O441" s="248"/>
      <c r="P441" s="248"/>
      <c r="Q441" s="248"/>
      <c r="R441" s="248"/>
      <c r="S441" s="248"/>
      <c r="T441" s="249"/>
      <c r="U441" s="13"/>
      <c r="V441" s="13"/>
      <c r="W441" s="13"/>
      <c r="X441" s="13"/>
      <c r="Y441" s="13"/>
      <c r="Z441" s="13"/>
      <c r="AA441" s="13"/>
      <c r="AB441" s="13"/>
      <c r="AC441" s="13"/>
      <c r="AD441" s="13"/>
      <c r="AE441" s="13"/>
      <c r="AT441" s="250" t="s">
        <v>162</v>
      </c>
      <c r="AU441" s="250" t="s">
        <v>82</v>
      </c>
      <c r="AV441" s="13" t="s">
        <v>82</v>
      </c>
      <c r="AW441" s="13" t="s">
        <v>30</v>
      </c>
      <c r="AX441" s="13" t="s">
        <v>78</v>
      </c>
      <c r="AY441" s="250" t="s">
        <v>128</v>
      </c>
    </row>
    <row r="442" s="2" customFormat="1" ht="44.25" customHeight="1">
      <c r="A442" s="37"/>
      <c r="B442" s="38"/>
      <c r="C442" s="215" t="s">
        <v>680</v>
      </c>
      <c r="D442" s="215" t="s">
        <v>129</v>
      </c>
      <c r="E442" s="216" t="s">
        <v>681</v>
      </c>
      <c r="F442" s="217" t="s">
        <v>682</v>
      </c>
      <c r="G442" s="218" t="s">
        <v>220</v>
      </c>
      <c r="H442" s="219">
        <v>214.50700000000001</v>
      </c>
      <c r="I442" s="220"/>
      <c r="J442" s="221">
        <f>ROUND(I442*H442,2)</f>
        <v>0</v>
      </c>
      <c r="K442" s="217" t="s">
        <v>158</v>
      </c>
      <c r="L442" s="43"/>
      <c r="M442" s="222" t="s">
        <v>1</v>
      </c>
      <c r="N442" s="223" t="s">
        <v>38</v>
      </c>
      <c r="O442" s="90"/>
      <c r="P442" s="224">
        <f>O442*H442</f>
        <v>0</v>
      </c>
      <c r="Q442" s="224">
        <v>0</v>
      </c>
      <c r="R442" s="224">
        <f>Q442*H442</f>
        <v>0</v>
      </c>
      <c r="S442" s="224">
        <v>0</v>
      </c>
      <c r="T442" s="225">
        <f>S442*H442</f>
        <v>0</v>
      </c>
      <c r="U442" s="37"/>
      <c r="V442" s="37"/>
      <c r="W442" s="37"/>
      <c r="X442" s="37"/>
      <c r="Y442" s="37"/>
      <c r="Z442" s="37"/>
      <c r="AA442" s="37"/>
      <c r="AB442" s="37"/>
      <c r="AC442" s="37"/>
      <c r="AD442" s="37"/>
      <c r="AE442" s="37"/>
      <c r="AR442" s="226" t="s">
        <v>88</v>
      </c>
      <c r="AT442" s="226" t="s">
        <v>129</v>
      </c>
      <c r="AU442" s="226" t="s">
        <v>82</v>
      </c>
      <c r="AY442" s="16" t="s">
        <v>128</v>
      </c>
      <c r="BE442" s="227">
        <f>IF(N442="základní",J442,0)</f>
        <v>0</v>
      </c>
      <c r="BF442" s="227">
        <f>IF(N442="snížená",J442,0)</f>
        <v>0</v>
      </c>
      <c r="BG442" s="227">
        <f>IF(N442="zákl. přenesená",J442,0)</f>
        <v>0</v>
      </c>
      <c r="BH442" s="227">
        <f>IF(N442="sníž. přenesená",J442,0)</f>
        <v>0</v>
      </c>
      <c r="BI442" s="227">
        <f>IF(N442="nulová",J442,0)</f>
        <v>0</v>
      </c>
      <c r="BJ442" s="16" t="s">
        <v>78</v>
      </c>
      <c r="BK442" s="227">
        <f>ROUND(I442*H442,2)</f>
        <v>0</v>
      </c>
      <c r="BL442" s="16" t="s">
        <v>88</v>
      </c>
      <c r="BM442" s="226" t="s">
        <v>683</v>
      </c>
    </row>
    <row r="443" s="2" customFormat="1">
      <c r="A443" s="37"/>
      <c r="B443" s="38"/>
      <c r="C443" s="39"/>
      <c r="D443" s="228" t="s">
        <v>160</v>
      </c>
      <c r="E443" s="39"/>
      <c r="F443" s="239" t="s">
        <v>682</v>
      </c>
      <c r="G443" s="39"/>
      <c r="H443" s="39"/>
      <c r="I443" s="230"/>
      <c r="J443" s="39"/>
      <c r="K443" s="39"/>
      <c r="L443" s="43"/>
      <c r="M443" s="231"/>
      <c r="N443" s="232"/>
      <c r="O443" s="90"/>
      <c r="P443" s="90"/>
      <c r="Q443" s="90"/>
      <c r="R443" s="90"/>
      <c r="S443" s="90"/>
      <c r="T443" s="91"/>
      <c r="U443" s="37"/>
      <c r="V443" s="37"/>
      <c r="W443" s="37"/>
      <c r="X443" s="37"/>
      <c r="Y443" s="37"/>
      <c r="Z443" s="37"/>
      <c r="AA443" s="37"/>
      <c r="AB443" s="37"/>
      <c r="AC443" s="37"/>
      <c r="AD443" s="37"/>
      <c r="AE443" s="37"/>
      <c r="AT443" s="16" t="s">
        <v>160</v>
      </c>
      <c r="AU443" s="16" t="s">
        <v>82</v>
      </c>
    </row>
    <row r="444" s="13" customFormat="1">
      <c r="A444" s="13"/>
      <c r="B444" s="240"/>
      <c r="C444" s="241"/>
      <c r="D444" s="228" t="s">
        <v>162</v>
      </c>
      <c r="E444" s="242" t="s">
        <v>1</v>
      </c>
      <c r="F444" s="243" t="s">
        <v>684</v>
      </c>
      <c r="G444" s="241"/>
      <c r="H444" s="244">
        <v>2.2509999999999999</v>
      </c>
      <c r="I444" s="245"/>
      <c r="J444" s="241"/>
      <c r="K444" s="241"/>
      <c r="L444" s="246"/>
      <c r="M444" s="247"/>
      <c r="N444" s="248"/>
      <c r="O444" s="248"/>
      <c r="P444" s="248"/>
      <c r="Q444" s="248"/>
      <c r="R444" s="248"/>
      <c r="S444" s="248"/>
      <c r="T444" s="249"/>
      <c r="U444" s="13"/>
      <c r="V444" s="13"/>
      <c r="W444" s="13"/>
      <c r="X444" s="13"/>
      <c r="Y444" s="13"/>
      <c r="Z444" s="13"/>
      <c r="AA444" s="13"/>
      <c r="AB444" s="13"/>
      <c r="AC444" s="13"/>
      <c r="AD444" s="13"/>
      <c r="AE444" s="13"/>
      <c r="AT444" s="250" t="s">
        <v>162</v>
      </c>
      <c r="AU444" s="250" t="s">
        <v>82</v>
      </c>
      <c r="AV444" s="13" t="s">
        <v>82</v>
      </c>
      <c r="AW444" s="13" t="s">
        <v>30</v>
      </c>
      <c r="AX444" s="13" t="s">
        <v>73</v>
      </c>
      <c r="AY444" s="250" t="s">
        <v>128</v>
      </c>
    </row>
    <row r="445" s="13" customFormat="1">
      <c r="A445" s="13"/>
      <c r="B445" s="240"/>
      <c r="C445" s="241"/>
      <c r="D445" s="228" t="s">
        <v>162</v>
      </c>
      <c r="E445" s="242" t="s">
        <v>1</v>
      </c>
      <c r="F445" s="243" t="s">
        <v>685</v>
      </c>
      <c r="G445" s="241"/>
      <c r="H445" s="244">
        <v>212.256</v>
      </c>
      <c r="I445" s="245"/>
      <c r="J445" s="241"/>
      <c r="K445" s="241"/>
      <c r="L445" s="246"/>
      <c r="M445" s="247"/>
      <c r="N445" s="248"/>
      <c r="O445" s="248"/>
      <c r="P445" s="248"/>
      <c r="Q445" s="248"/>
      <c r="R445" s="248"/>
      <c r="S445" s="248"/>
      <c r="T445" s="249"/>
      <c r="U445" s="13"/>
      <c r="V445" s="13"/>
      <c r="W445" s="13"/>
      <c r="X445" s="13"/>
      <c r="Y445" s="13"/>
      <c r="Z445" s="13"/>
      <c r="AA445" s="13"/>
      <c r="AB445" s="13"/>
      <c r="AC445" s="13"/>
      <c r="AD445" s="13"/>
      <c r="AE445" s="13"/>
      <c r="AT445" s="250" t="s">
        <v>162</v>
      </c>
      <c r="AU445" s="250" t="s">
        <v>82</v>
      </c>
      <c r="AV445" s="13" t="s">
        <v>82</v>
      </c>
      <c r="AW445" s="13" t="s">
        <v>30</v>
      </c>
      <c r="AX445" s="13" t="s">
        <v>73</v>
      </c>
      <c r="AY445" s="250" t="s">
        <v>128</v>
      </c>
    </row>
    <row r="446" s="14" customFormat="1">
      <c r="A446" s="14"/>
      <c r="B446" s="261"/>
      <c r="C446" s="262"/>
      <c r="D446" s="228" t="s">
        <v>162</v>
      </c>
      <c r="E446" s="263" t="s">
        <v>1</v>
      </c>
      <c r="F446" s="264" t="s">
        <v>686</v>
      </c>
      <c r="G446" s="262"/>
      <c r="H446" s="265">
        <v>214.50700000000001</v>
      </c>
      <c r="I446" s="266"/>
      <c r="J446" s="262"/>
      <c r="K446" s="262"/>
      <c r="L446" s="267"/>
      <c r="M446" s="268"/>
      <c r="N446" s="269"/>
      <c r="O446" s="269"/>
      <c r="P446" s="269"/>
      <c r="Q446" s="269"/>
      <c r="R446" s="269"/>
      <c r="S446" s="269"/>
      <c r="T446" s="270"/>
      <c r="U446" s="14"/>
      <c r="V446" s="14"/>
      <c r="W446" s="14"/>
      <c r="X446" s="14"/>
      <c r="Y446" s="14"/>
      <c r="Z446" s="14"/>
      <c r="AA446" s="14"/>
      <c r="AB446" s="14"/>
      <c r="AC446" s="14"/>
      <c r="AD446" s="14"/>
      <c r="AE446" s="14"/>
      <c r="AT446" s="271" t="s">
        <v>162</v>
      </c>
      <c r="AU446" s="271" t="s">
        <v>82</v>
      </c>
      <c r="AV446" s="14" t="s">
        <v>88</v>
      </c>
      <c r="AW446" s="14" t="s">
        <v>30</v>
      </c>
      <c r="AX446" s="14" t="s">
        <v>78</v>
      </c>
      <c r="AY446" s="271" t="s">
        <v>128</v>
      </c>
    </row>
    <row r="447" s="2" customFormat="1" ht="44.25" customHeight="1">
      <c r="A447" s="37"/>
      <c r="B447" s="38"/>
      <c r="C447" s="215" t="s">
        <v>687</v>
      </c>
      <c r="D447" s="215" t="s">
        <v>129</v>
      </c>
      <c r="E447" s="216" t="s">
        <v>688</v>
      </c>
      <c r="F447" s="217" t="s">
        <v>689</v>
      </c>
      <c r="G447" s="218" t="s">
        <v>220</v>
      </c>
      <c r="H447" s="219">
        <v>94.926000000000002</v>
      </c>
      <c r="I447" s="220"/>
      <c r="J447" s="221">
        <f>ROUND(I447*H447,2)</f>
        <v>0</v>
      </c>
      <c r="K447" s="217" t="s">
        <v>158</v>
      </c>
      <c r="L447" s="43"/>
      <c r="M447" s="222" t="s">
        <v>1</v>
      </c>
      <c r="N447" s="223" t="s">
        <v>38</v>
      </c>
      <c r="O447" s="90"/>
      <c r="P447" s="224">
        <f>O447*H447</f>
        <v>0</v>
      </c>
      <c r="Q447" s="224">
        <v>0</v>
      </c>
      <c r="R447" s="224">
        <f>Q447*H447</f>
        <v>0</v>
      </c>
      <c r="S447" s="224">
        <v>0</v>
      </c>
      <c r="T447" s="225">
        <f>S447*H447</f>
        <v>0</v>
      </c>
      <c r="U447" s="37"/>
      <c r="V447" s="37"/>
      <c r="W447" s="37"/>
      <c r="X447" s="37"/>
      <c r="Y447" s="37"/>
      <c r="Z447" s="37"/>
      <c r="AA447" s="37"/>
      <c r="AB447" s="37"/>
      <c r="AC447" s="37"/>
      <c r="AD447" s="37"/>
      <c r="AE447" s="37"/>
      <c r="AR447" s="226" t="s">
        <v>88</v>
      </c>
      <c r="AT447" s="226" t="s">
        <v>129</v>
      </c>
      <c r="AU447" s="226" t="s">
        <v>82</v>
      </c>
      <c r="AY447" s="16" t="s">
        <v>128</v>
      </c>
      <c r="BE447" s="227">
        <f>IF(N447="základní",J447,0)</f>
        <v>0</v>
      </c>
      <c r="BF447" s="227">
        <f>IF(N447="snížená",J447,0)</f>
        <v>0</v>
      </c>
      <c r="BG447" s="227">
        <f>IF(N447="zákl. přenesená",J447,0)</f>
        <v>0</v>
      </c>
      <c r="BH447" s="227">
        <f>IF(N447="sníž. přenesená",J447,0)</f>
        <v>0</v>
      </c>
      <c r="BI447" s="227">
        <f>IF(N447="nulová",J447,0)</f>
        <v>0</v>
      </c>
      <c r="BJ447" s="16" t="s">
        <v>78</v>
      </c>
      <c r="BK447" s="227">
        <f>ROUND(I447*H447,2)</f>
        <v>0</v>
      </c>
      <c r="BL447" s="16" t="s">
        <v>88</v>
      </c>
      <c r="BM447" s="226" t="s">
        <v>690</v>
      </c>
    </row>
    <row r="448" s="2" customFormat="1">
      <c r="A448" s="37"/>
      <c r="B448" s="38"/>
      <c r="C448" s="39"/>
      <c r="D448" s="228" t="s">
        <v>160</v>
      </c>
      <c r="E448" s="39"/>
      <c r="F448" s="239" t="s">
        <v>689</v>
      </c>
      <c r="G448" s="39"/>
      <c r="H448" s="39"/>
      <c r="I448" s="230"/>
      <c r="J448" s="39"/>
      <c r="K448" s="39"/>
      <c r="L448" s="43"/>
      <c r="M448" s="231"/>
      <c r="N448" s="232"/>
      <c r="O448" s="90"/>
      <c r="P448" s="90"/>
      <c r="Q448" s="90"/>
      <c r="R448" s="90"/>
      <c r="S448" s="90"/>
      <c r="T448" s="91"/>
      <c r="U448" s="37"/>
      <c r="V448" s="37"/>
      <c r="W448" s="37"/>
      <c r="X448" s="37"/>
      <c r="Y448" s="37"/>
      <c r="Z448" s="37"/>
      <c r="AA448" s="37"/>
      <c r="AB448" s="37"/>
      <c r="AC448" s="37"/>
      <c r="AD448" s="37"/>
      <c r="AE448" s="37"/>
      <c r="AT448" s="16" t="s">
        <v>160</v>
      </c>
      <c r="AU448" s="16" t="s">
        <v>82</v>
      </c>
    </row>
    <row r="449" s="13" customFormat="1">
      <c r="A449" s="13"/>
      <c r="B449" s="240"/>
      <c r="C449" s="241"/>
      <c r="D449" s="228" t="s">
        <v>162</v>
      </c>
      <c r="E449" s="242" t="s">
        <v>1</v>
      </c>
      <c r="F449" s="243" t="s">
        <v>691</v>
      </c>
      <c r="G449" s="241"/>
      <c r="H449" s="244">
        <v>94.926000000000002</v>
      </c>
      <c r="I449" s="245"/>
      <c r="J449" s="241"/>
      <c r="K449" s="241"/>
      <c r="L449" s="246"/>
      <c r="M449" s="247"/>
      <c r="N449" s="248"/>
      <c r="O449" s="248"/>
      <c r="P449" s="248"/>
      <c r="Q449" s="248"/>
      <c r="R449" s="248"/>
      <c r="S449" s="248"/>
      <c r="T449" s="249"/>
      <c r="U449" s="13"/>
      <c r="V449" s="13"/>
      <c r="W449" s="13"/>
      <c r="X449" s="13"/>
      <c r="Y449" s="13"/>
      <c r="Z449" s="13"/>
      <c r="AA449" s="13"/>
      <c r="AB449" s="13"/>
      <c r="AC449" s="13"/>
      <c r="AD449" s="13"/>
      <c r="AE449" s="13"/>
      <c r="AT449" s="250" t="s">
        <v>162</v>
      </c>
      <c r="AU449" s="250" t="s">
        <v>82</v>
      </c>
      <c r="AV449" s="13" t="s">
        <v>82</v>
      </c>
      <c r="AW449" s="13" t="s">
        <v>30</v>
      </c>
      <c r="AX449" s="13" t="s">
        <v>78</v>
      </c>
      <c r="AY449" s="250" t="s">
        <v>128</v>
      </c>
    </row>
    <row r="450" s="12" customFormat="1" ht="22.8" customHeight="1">
      <c r="A450" s="12"/>
      <c r="B450" s="201"/>
      <c r="C450" s="202"/>
      <c r="D450" s="203" t="s">
        <v>72</v>
      </c>
      <c r="E450" s="233" t="s">
        <v>692</v>
      </c>
      <c r="F450" s="233" t="s">
        <v>693</v>
      </c>
      <c r="G450" s="202"/>
      <c r="H450" s="202"/>
      <c r="I450" s="205"/>
      <c r="J450" s="234">
        <f>BK450</f>
        <v>0</v>
      </c>
      <c r="K450" s="202"/>
      <c r="L450" s="207"/>
      <c r="M450" s="208"/>
      <c r="N450" s="209"/>
      <c r="O450" s="209"/>
      <c r="P450" s="210">
        <f>SUM(P451:P454)</f>
        <v>0</v>
      </c>
      <c r="Q450" s="209"/>
      <c r="R450" s="210">
        <f>SUM(R451:R454)</f>
        <v>0</v>
      </c>
      <c r="S450" s="209"/>
      <c r="T450" s="211">
        <f>SUM(T451:T454)</f>
        <v>0</v>
      </c>
      <c r="U450" s="12"/>
      <c r="V450" s="12"/>
      <c r="W450" s="12"/>
      <c r="X450" s="12"/>
      <c r="Y450" s="12"/>
      <c r="Z450" s="12"/>
      <c r="AA450" s="12"/>
      <c r="AB450" s="12"/>
      <c r="AC450" s="12"/>
      <c r="AD450" s="12"/>
      <c r="AE450" s="12"/>
      <c r="AR450" s="212" t="s">
        <v>78</v>
      </c>
      <c r="AT450" s="213" t="s">
        <v>72</v>
      </c>
      <c r="AU450" s="213" t="s">
        <v>78</v>
      </c>
      <c r="AY450" s="212" t="s">
        <v>128</v>
      </c>
      <c r="BK450" s="214">
        <f>SUM(BK451:BK454)</f>
        <v>0</v>
      </c>
    </row>
    <row r="451" s="2" customFormat="1">
      <c r="A451" s="37"/>
      <c r="B451" s="38"/>
      <c r="C451" s="215" t="s">
        <v>694</v>
      </c>
      <c r="D451" s="215" t="s">
        <v>129</v>
      </c>
      <c r="E451" s="216" t="s">
        <v>695</v>
      </c>
      <c r="F451" s="217" t="s">
        <v>696</v>
      </c>
      <c r="G451" s="218" t="s">
        <v>220</v>
      </c>
      <c r="H451" s="219">
        <v>262.31599999999997</v>
      </c>
      <c r="I451" s="220"/>
      <c r="J451" s="221">
        <f>ROUND(I451*H451,2)</f>
        <v>0</v>
      </c>
      <c r="K451" s="217" t="s">
        <v>158</v>
      </c>
      <c r="L451" s="43"/>
      <c r="M451" s="222" t="s">
        <v>1</v>
      </c>
      <c r="N451" s="223" t="s">
        <v>38</v>
      </c>
      <c r="O451" s="90"/>
      <c r="P451" s="224">
        <f>O451*H451</f>
        <v>0</v>
      </c>
      <c r="Q451" s="224">
        <v>0</v>
      </c>
      <c r="R451" s="224">
        <f>Q451*H451</f>
        <v>0</v>
      </c>
      <c r="S451" s="224">
        <v>0</v>
      </c>
      <c r="T451" s="225">
        <f>S451*H451</f>
        <v>0</v>
      </c>
      <c r="U451" s="37"/>
      <c r="V451" s="37"/>
      <c r="W451" s="37"/>
      <c r="X451" s="37"/>
      <c r="Y451" s="37"/>
      <c r="Z451" s="37"/>
      <c r="AA451" s="37"/>
      <c r="AB451" s="37"/>
      <c r="AC451" s="37"/>
      <c r="AD451" s="37"/>
      <c r="AE451" s="37"/>
      <c r="AR451" s="226" t="s">
        <v>88</v>
      </c>
      <c r="AT451" s="226" t="s">
        <v>129</v>
      </c>
      <c r="AU451" s="226" t="s">
        <v>82</v>
      </c>
      <c r="AY451" s="16" t="s">
        <v>128</v>
      </c>
      <c r="BE451" s="227">
        <f>IF(N451="základní",J451,0)</f>
        <v>0</v>
      </c>
      <c r="BF451" s="227">
        <f>IF(N451="snížená",J451,0)</f>
        <v>0</v>
      </c>
      <c r="BG451" s="227">
        <f>IF(N451="zákl. přenesená",J451,0)</f>
        <v>0</v>
      </c>
      <c r="BH451" s="227">
        <f>IF(N451="sníž. přenesená",J451,0)</f>
        <v>0</v>
      </c>
      <c r="BI451" s="227">
        <f>IF(N451="nulová",J451,0)</f>
        <v>0</v>
      </c>
      <c r="BJ451" s="16" t="s">
        <v>78</v>
      </c>
      <c r="BK451" s="227">
        <f>ROUND(I451*H451,2)</f>
        <v>0</v>
      </c>
      <c r="BL451" s="16" t="s">
        <v>88</v>
      </c>
      <c r="BM451" s="226" t="s">
        <v>697</v>
      </c>
    </row>
    <row r="452" s="2" customFormat="1">
      <c r="A452" s="37"/>
      <c r="B452" s="38"/>
      <c r="C452" s="39"/>
      <c r="D452" s="228" t="s">
        <v>160</v>
      </c>
      <c r="E452" s="39"/>
      <c r="F452" s="239" t="s">
        <v>698</v>
      </c>
      <c r="G452" s="39"/>
      <c r="H452" s="39"/>
      <c r="I452" s="230"/>
      <c r="J452" s="39"/>
      <c r="K452" s="39"/>
      <c r="L452" s="43"/>
      <c r="M452" s="231"/>
      <c r="N452" s="232"/>
      <c r="O452" s="90"/>
      <c r="P452" s="90"/>
      <c r="Q452" s="90"/>
      <c r="R452" s="90"/>
      <c r="S452" s="90"/>
      <c r="T452" s="91"/>
      <c r="U452" s="37"/>
      <c r="V452" s="37"/>
      <c r="W452" s="37"/>
      <c r="X452" s="37"/>
      <c r="Y452" s="37"/>
      <c r="Z452" s="37"/>
      <c r="AA452" s="37"/>
      <c r="AB452" s="37"/>
      <c r="AC452" s="37"/>
      <c r="AD452" s="37"/>
      <c r="AE452" s="37"/>
      <c r="AT452" s="16" t="s">
        <v>160</v>
      </c>
      <c r="AU452" s="16" t="s">
        <v>82</v>
      </c>
    </row>
    <row r="453" s="2" customFormat="1" ht="33" customHeight="1">
      <c r="A453" s="37"/>
      <c r="B453" s="38"/>
      <c r="C453" s="215" t="s">
        <v>699</v>
      </c>
      <c r="D453" s="215" t="s">
        <v>129</v>
      </c>
      <c r="E453" s="216" t="s">
        <v>700</v>
      </c>
      <c r="F453" s="217" t="s">
        <v>701</v>
      </c>
      <c r="G453" s="218" t="s">
        <v>220</v>
      </c>
      <c r="H453" s="219">
        <v>262.31599999999997</v>
      </c>
      <c r="I453" s="220"/>
      <c r="J453" s="221">
        <f>ROUND(I453*H453,2)</f>
        <v>0</v>
      </c>
      <c r="K453" s="217" t="s">
        <v>158</v>
      </c>
      <c r="L453" s="43"/>
      <c r="M453" s="222" t="s">
        <v>1</v>
      </c>
      <c r="N453" s="223" t="s">
        <v>38</v>
      </c>
      <c r="O453" s="90"/>
      <c r="P453" s="224">
        <f>O453*H453</f>
        <v>0</v>
      </c>
      <c r="Q453" s="224">
        <v>0</v>
      </c>
      <c r="R453" s="224">
        <f>Q453*H453</f>
        <v>0</v>
      </c>
      <c r="S453" s="224">
        <v>0</v>
      </c>
      <c r="T453" s="225">
        <f>S453*H453</f>
        <v>0</v>
      </c>
      <c r="U453" s="37"/>
      <c r="V453" s="37"/>
      <c r="W453" s="37"/>
      <c r="X453" s="37"/>
      <c r="Y453" s="37"/>
      <c r="Z453" s="37"/>
      <c r="AA453" s="37"/>
      <c r="AB453" s="37"/>
      <c r="AC453" s="37"/>
      <c r="AD453" s="37"/>
      <c r="AE453" s="37"/>
      <c r="AR453" s="226" t="s">
        <v>88</v>
      </c>
      <c r="AT453" s="226" t="s">
        <v>129</v>
      </c>
      <c r="AU453" s="226" t="s">
        <v>82</v>
      </c>
      <c r="AY453" s="16" t="s">
        <v>128</v>
      </c>
      <c r="BE453" s="227">
        <f>IF(N453="základní",J453,0)</f>
        <v>0</v>
      </c>
      <c r="BF453" s="227">
        <f>IF(N453="snížená",J453,0)</f>
        <v>0</v>
      </c>
      <c r="BG453" s="227">
        <f>IF(N453="zákl. přenesená",J453,0)</f>
        <v>0</v>
      </c>
      <c r="BH453" s="227">
        <f>IF(N453="sníž. přenesená",J453,0)</f>
        <v>0</v>
      </c>
      <c r="BI453" s="227">
        <f>IF(N453="nulová",J453,0)</f>
        <v>0</v>
      </c>
      <c r="BJ453" s="16" t="s">
        <v>78</v>
      </c>
      <c r="BK453" s="227">
        <f>ROUND(I453*H453,2)</f>
        <v>0</v>
      </c>
      <c r="BL453" s="16" t="s">
        <v>88</v>
      </c>
      <c r="BM453" s="226" t="s">
        <v>702</v>
      </c>
    </row>
    <row r="454" s="2" customFormat="1">
      <c r="A454" s="37"/>
      <c r="B454" s="38"/>
      <c r="C454" s="39"/>
      <c r="D454" s="228" t="s">
        <v>160</v>
      </c>
      <c r="E454" s="39"/>
      <c r="F454" s="239" t="s">
        <v>703</v>
      </c>
      <c r="G454" s="39"/>
      <c r="H454" s="39"/>
      <c r="I454" s="230"/>
      <c r="J454" s="39"/>
      <c r="K454" s="39"/>
      <c r="L454" s="43"/>
      <c r="M454" s="231"/>
      <c r="N454" s="232"/>
      <c r="O454" s="90"/>
      <c r="P454" s="90"/>
      <c r="Q454" s="90"/>
      <c r="R454" s="90"/>
      <c r="S454" s="90"/>
      <c r="T454" s="91"/>
      <c r="U454" s="37"/>
      <c r="V454" s="37"/>
      <c r="W454" s="37"/>
      <c r="X454" s="37"/>
      <c r="Y454" s="37"/>
      <c r="Z454" s="37"/>
      <c r="AA454" s="37"/>
      <c r="AB454" s="37"/>
      <c r="AC454" s="37"/>
      <c r="AD454" s="37"/>
      <c r="AE454" s="37"/>
      <c r="AT454" s="16" t="s">
        <v>160</v>
      </c>
      <c r="AU454" s="16" t="s">
        <v>82</v>
      </c>
    </row>
    <row r="455" s="12" customFormat="1" ht="25.92" customHeight="1">
      <c r="A455" s="12"/>
      <c r="B455" s="201"/>
      <c r="C455" s="202"/>
      <c r="D455" s="203" t="s">
        <v>72</v>
      </c>
      <c r="E455" s="204" t="s">
        <v>704</v>
      </c>
      <c r="F455" s="204" t="s">
        <v>705</v>
      </c>
      <c r="G455" s="202"/>
      <c r="H455" s="202"/>
      <c r="I455" s="205"/>
      <c r="J455" s="206">
        <f>BK455</f>
        <v>0</v>
      </c>
      <c r="K455" s="202"/>
      <c r="L455" s="207"/>
      <c r="M455" s="208"/>
      <c r="N455" s="209"/>
      <c r="O455" s="209"/>
      <c r="P455" s="210">
        <f>P456</f>
        <v>0</v>
      </c>
      <c r="Q455" s="209"/>
      <c r="R455" s="210">
        <f>R456</f>
        <v>1.6968904</v>
      </c>
      <c r="S455" s="209"/>
      <c r="T455" s="211">
        <f>T456</f>
        <v>0.87263999999999997</v>
      </c>
      <c r="U455" s="12"/>
      <c r="V455" s="12"/>
      <c r="W455" s="12"/>
      <c r="X455" s="12"/>
      <c r="Y455" s="12"/>
      <c r="Z455" s="12"/>
      <c r="AA455" s="12"/>
      <c r="AB455" s="12"/>
      <c r="AC455" s="12"/>
      <c r="AD455" s="12"/>
      <c r="AE455" s="12"/>
      <c r="AR455" s="212" t="s">
        <v>82</v>
      </c>
      <c r="AT455" s="213" t="s">
        <v>72</v>
      </c>
      <c r="AU455" s="213" t="s">
        <v>73</v>
      </c>
      <c r="AY455" s="212" t="s">
        <v>128</v>
      </c>
      <c r="BK455" s="214">
        <f>BK456</f>
        <v>0</v>
      </c>
    </row>
    <row r="456" s="12" customFormat="1" ht="22.8" customHeight="1">
      <c r="A456" s="12"/>
      <c r="B456" s="201"/>
      <c r="C456" s="202"/>
      <c r="D456" s="203" t="s">
        <v>72</v>
      </c>
      <c r="E456" s="233" t="s">
        <v>706</v>
      </c>
      <c r="F456" s="233" t="s">
        <v>707</v>
      </c>
      <c r="G456" s="202"/>
      <c r="H456" s="202"/>
      <c r="I456" s="205"/>
      <c r="J456" s="234">
        <f>BK456</f>
        <v>0</v>
      </c>
      <c r="K456" s="202"/>
      <c r="L456" s="207"/>
      <c r="M456" s="208"/>
      <c r="N456" s="209"/>
      <c r="O456" s="209"/>
      <c r="P456" s="210">
        <f>SUM(P457:P474)</f>
        <v>0</v>
      </c>
      <c r="Q456" s="209"/>
      <c r="R456" s="210">
        <f>SUM(R457:R474)</f>
        <v>1.6968904</v>
      </c>
      <c r="S456" s="209"/>
      <c r="T456" s="211">
        <f>SUM(T457:T474)</f>
        <v>0.87263999999999997</v>
      </c>
      <c r="U456" s="12"/>
      <c r="V456" s="12"/>
      <c r="W456" s="12"/>
      <c r="X456" s="12"/>
      <c r="Y456" s="12"/>
      <c r="Z456" s="12"/>
      <c r="AA456" s="12"/>
      <c r="AB456" s="12"/>
      <c r="AC456" s="12"/>
      <c r="AD456" s="12"/>
      <c r="AE456" s="12"/>
      <c r="AR456" s="212" t="s">
        <v>82</v>
      </c>
      <c r="AT456" s="213" t="s">
        <v>72</v>
      </c>
      <c r="AU456" s="213" t="s">
        <v>78</v>
      </c>
      <c r="AY456" s="212" t="s">
        <v>128</v>
      </c>
      <c r="BK456" s="214">
        <f>SUM(BK457:BK474)</f>
        <v>0</v>
      </c>
    </row>
    <row r="457" s="2" customFormat="1" ht="16.5" customHeight="1">
      <c r="A457" s="37"/>
      <c r="B457" s="38"/>
      <c r="C457" s="215" t="s">
        <v>708</v>
      </c>
      <c r="D457" s="215" t="s">
        <v>129</v>
      </c>
      <c r="E457" s="216" t="s">
        <v>709</v>
      </c>
      <c r="F457" s="217" t="s">
        <v>710</v>
      </c>
      <c r="G457" s="218" t="s">
        <v>157</v>
      </c>
      <c r="H457" s="219">
        <v>218.16</v>
      </c>
      <c r="I457" s="220"/>
      <c r="J457" s="221">
        <f>ROUND(I457*H457,2)</f>
        <v>0</v>
      </c>
      <c r="K457" s="217" t="s">
        <v>158</v>
      </c>
      <c r="L457" s="43"/>
      <c r="M457" s="222" t="s">
        <v>1</v>
      </c>
      <c r="N457" s="223" t="s">
        <v>38</v>
      </c>
      <c r="O457" s="90"/>
      <c r="P457" s="224">
        <f>O457*H457</f>
        <v>0</v>
      </c>
      <c r="Q457" s="224">
        <v>0</v>
      </c>
      <c r="R457" s="224">
        <f>Q457*H457</f>
        <v>0</v>
      </c>
      <c r="S457" s="224">
        <v>0.0040000000000000001</v>
      </c>
      <c r="T457" s="225">
        <f>S457*H457</f>
        <v>0.87263999999999997</v>
      </c>
      <c r="U457" s="37"/>
      <c r="V457" s="37"/>
      <c r="W457" s="37"/>
      <c r="X457" s="37"/>
      <c r="Y457" s="37"/>
      <c r="Z457" s="37"/>
      <c r="AA457" s="37"/>
      <c r="AB457" s="37"/>
      <c r="AC457" s="37"/>
      <c r="AD457" s="37"/>
      <c r="AE457" s="37"/>
      <c r="AR457" s="226" t="s">
        <v>246</v>
      </c>
      <c r="AT457" s="226" t="s">
        <v>129</v>
      </c>
      <c r="AU457" s="226" t="s">
        <v>82</v>
      </c>
      <c r="AY457" s="16" t="s">
        <v>128</v>
      </c>
      <c r="BE457" s="227">
        <f>IF(N457="základní",J457,0)</f>
        <v>0</v>
      </c>
      <c r="BF457" s="227">
        <f>IF(N457="snížená",J457,0)</f>
        <v>0</v>
      </c>
      <c r="BG457" s="227">
        <f>IF(N457="zákl. přenesená",J457,0)</f>
        <v>0</v>
      </c>
      <c r="BH457" s="227">
        <f>IF(N457="sníž. přenesená",J457,0)</f>
        <v>0</v>
      </c>
      <c r="BI457" s="227">
        <f>IF(N457="nulová",J457,0)</f>
        <v>0</v>
      </c>
      <c r="BJ457" s="16" t="s">
        <v>78</v>
      </c>
      <c r="BK457" s="227">
        <f>ROUND(I457*H457,2)</f>
        <v>0</v>
      </c>
      <c r="BL457" s="16" t="s">
        <v>246</v>
      </c>
      <c r="BM457" s="226" t="s">
        <v>711</v>
      </c>
    </row>
    <row r="458" s="2" customFormat="1">
      <c r="A458" s="37"/>
      <c r="B458" s="38"/>
      <c r="C458" s="39"/>
      <c r="D458" s="228" t="s">
        <v>160</v>
      </c>
      <c r="E458" s="39"/>
      <c r="F458" s="239" t="s">
        <v>712</v>
      </c>
      <c r="G458" s="39"/>
      <c r="H458" s="39"/>
      <c r="I458" s="230"/>
      <c r="J458" s="39"/>
      <c r="K458" s="39"/>
      <c r="L458" s="43"/>
      <c r="M458" s="231"/>
      <c r="N458" s="232"/>
      <c r="O458" s="90"/>
      <c r="P458" s="90"/>
      <c r="Q458" s="90"/>
      <c r="R458" s="90"/>
      <c r="S458" s="90"/>
      <c r="T458" s="91"/>
      <c r="U458" s="37"/>
      <c r="V458" s="37"/>
      <c r="W458" s="37"/>
      <c r="X458" s="37"/>
      <c r="Y458" s="37"/>
      <c r="Z458" s="37"/>
      <c r="AA458" s="37"/>
      <c r="AB458" s="37"/>
      <c r="AC458" s="37"/>
      <c r="AD458" s="37"/>
      <c r="AE458" s="37"/>
      <c r="AT458" s="16" t="s">
        <v>160</v>
      </c>
      <c r="AU458" s="16" t="s">
        <v>82</v>
      </c>
    </row>
    <row r="459" s="2" customFormat="1">
      <c r="A459" s="37"/>
      <c r="B459" s="38"/>
      <c r="C459" s="39"/>
      <c r="D459" s="228" t="s">
        <v>134</v>
      </c>
      <c r="E459" s="39"/>
      <c r="F459" s="229" t="s">
        <v>713</v>
      </c>
      <c r="G459" s="39"/>
      <c r="H459" s="39"/>
      <c r="I459" s="230"/>
      <c r="J459" s="39"/>
      <c r="K459" s="39"/>
      <c r="L459" s="43"/>
      <c r="M459" s="231"/>
      <c r="N459" s="232"/>
      <c r="O459" s="90"/>
      <c r="P459" s="90"/>
      <c r="Q459" s="90"/>
      <c r="R459" s="90"/>
      <c r="S459" s="90"/>
      <c r="T459" s="91"/>
      <c r="U459" s="37"/>
      <c r="V459" s="37"/>
      <c r="W459" s="37"/>
      <c r="X459" s="37"/>
      <c r="Y459" s="37"/>
      <c r="Z459" s="37"/>
      <c r="AA459" s="37"/>
      <c r="AB459" s="37"/>
      <c r="AC459" s="37"/>
      <c r="AD459" s="37"/>
      <c r="AE459" s="37"/>
      <c r="AT459" s="16" t="s">
        <v>134</v>
      </c>
      <c r="AU459" s="16" t="s">
        <v>82</v>
      </c>
    </row>
    <row r="460" s="13" customFormat="1">
      <c r="A460" s="13"/>
      <c r="B460" s="240"/>
      <c r="C460" s="241"/>
      <c r="D460" s="228" t="s">
        <v>162</v>
      </c>
      <c r="E460" s="242" t="s">
        <v>1</v>
      </c>
      <c r="F460" s="243" t="s">
        <v>714</v>
      </c>
      <c r="G460" s="241"/>
      <c r="H460" s="244">
        <v>218.16</v>
      </c>
      <c r="I460" s="245"/>
      <c r="J460" s="241"/>
      <c r="K460" s="241"/>
      <c r="L460" s="246"/>
      <c r="M460" s="247"/>
      <c r="N460" s="248"/>
      <c r="O460" s="248"/>
      <c r="P460" s="248"/>
      <c r="Q460" s="248"/>
      <c r="R460" s="248"/>
      <c r="S460" s="248"/>
      <c r="T460" s="249"/>
      <c r="U460" s="13"/>
      <c r="V460" s="13"/>
      <c r="W460" s="13"/>
      <c r="X460" s="13"/>
      <c r="Y460" s="13"/>
      <c r="Z460" s="13"/>
      <c r="AA460" s="13"/>
      <c r="AB460" s="13"/>
      <c r="AC460" s="13"/>
      <c r="AD460" s="13"/>
      <c r="AE460" s="13"/>
      <c r="AT460" s="250" t="s">
        <v>162</v>
      </c>
      <c r="AU460" s="250" t="s">
        <v>82</v>
      </c>
      <c r="AV460" s="13" t="s">
        <v>82</v>
      </c>
      <c r="AW460" s="13" t="s">
        <v>30</v>
      </c>
      <c r="AX460" s="13" t="s">
        <v>78</v>
      </c>
      <c r="AY460" s="250" t="s">
        <v>128</v>
      </c>
    </row>
    <row r="461" s="2" customFormat="1">
      <c r="A461" s="37"/>
      <c r="B461" s="38"/>
      <c r="C461" s="215" t="s">
        <v>715</v>
      </c>
      <c r="D461" s="215" t="s">
        <v>129</v>
      </c>
      <c r="E461" s="216" t="s">
        <v>716</v>
      </c>
      <c r="F461" s="217" t="s">
        <v>717</v>
      </c>
      <c r="G461" s="218" t="s">
        <v>157</v>
      </c>
      <c r="H461" s="219">
        <v>252.63999999999999</v>
      </c>
      <c r="I461" s="220"/>
      <c r="J461" s="221">
        <f>ROUND(I461*H461,2)</f>
        <v>0</v>
      </c>
      <c r="K461" s="217" t="s">
        <v>158</v>
      </c>
      <c r="L461" s="43"/>
      <c r="M461" s="222" t="s">
        <v>1</v>
      </c>
      <c r="N461" s="223" t="s">
        <v>38</v>
      </c>
      <c r="O461" s="90"/>
      <c r="P461" s="224">
        <f>O461*H461</f>
        <v>0</v>
      </c>
      <c r="Q461" s="224">
        <v>0.00040000000000000002</v>
      </c>
      <c r="R461" s="224">
        <f>Q461*H461</f>
        <v>0.10105599999999999</v>
      </c>
      <c r="S461" s="224">
        <v>0</v>
      </c>
      <c r="T461" s="225">
        <f>S461*H461</f>
        <v>0</v>
      </c>
      <c r="U461" s="37"/>
      <c r="V461" s="37"/>
      <c r="W461" s="37"/>
      <c r="X461" s="37"/>
      <c r="Y461" s="37"/>
      <c r="Z461" s="37"/>
      <c r="AA461" s="37"/>
      <c r="AB461" s="37"/>
      <c r="AC461" s="37"/>
      <c r="AD461" s="37"/>
      <c r="AE461" s="37"/>
      <c r="AR461" s="226" t="s">
        <v>88</v>
      </c>
      <c r="AT461" s="226" t="s">
        <v>129</v>
      </c>
      <c r="AU461" s="226" t="s">
        <v>82</v>
      </c>
      <c r="AY461" s="16" t="s">
        <v>128</v>
      </c>
      <c r="BE461" s="227">
        <f>IF(N461="základní",J461,0)</f>
        <v>0</v>
      </c>
      <c r="BF461" s="227">
        <f>IF(N461="snížená",J461,0)</f>
        <v>0</v>
      </c>
      <c r="BG461" s="227">
        <f>IF(N461="zákl. přenesená",J461,0)</f>
        <v>0</v>
      </c>
      <c r="BH461" s="227">
        <f>IF(N461="sníž. přenesená",J461,0)</f>
        <v>0</v>
      </c>
      <c r="BI461" s="227">
        <f>IF(N461="nulová",J461,0)</f>
        <v>0</v>
      </c>
      <c r="BJ461" s="16" t="s">
        <v>78</v>
      </c>
      <c r="BK461" s="227">
        <f>ROUND(I461*H461,2)</f>
        <v>0</v>
      </c>
      <c r="BL461" s="16" t="s">
        <v>88</v>
      </c>
      <c r="BM461" s="226" t="s">
        <v>718</v>
      </c>
    </row>
    <row r="462" s="2" customFormat="1">
      <c r="A462" s="37"/>
      <c r="B462" s="38"/>
      <c r="C462" s="39"/>
      <c r="D462" s="228" t="s">
        <v>160</v>
      </c>
      <c r="E462" s="39"/>
      <c r="F462" s="239" t="s">
        <v>719</v>
      </c>
      <c r="G462" s="39"/>
      <c r="H462" s="39"/>
      <c r="I462" s="230"/>
      <c r="J462" s="39"/>
      <c r="K462" s="39"/>
      <c r="L462" s="43"/>
      <c r="M462" s="231"/>
      <c r="N462" s="232"/>
      <c r="O462" s="90"/>
      <c r="P462" s="90"/>
      <c r="Q462" s="90"/>
      <c r="R462" s="90"/>
      <c r="S462" s="90"/>
      <c r="T462" s="91"/>
      <c r="U462" s="37"/>
      <c r="V462" s="37"/>
      <c r="W462" s="37"/>
      <c r="X462" s="37"/>
      <c r="Y462" s="37"/>
      <c r="Z462" s="37"/>
      <c r="AA462" s="37"/>
      <c r="AB462" s="37"/>
      <c r="AC462" s="37"/>
      <c r="AD462" s="37"/>
      <c r="AE462" s="37"/>
      <c r="AT462" s="16" t="s">
        <v>160</v>
      </c>
      <c r="AU462" s="16" t="s">
        <v>82</v>
      </c>
    </row>
    <row r="463" s="2" customFormat="1">
      <c r="A463" s="37"/>
      <c r="B463" s="38"/>
      <c r="C463" s="39"/>
      <c r="D463" s="228" t="s">
        <v>134</v>
      </c>
      <c r="E463" s="39"/>
      <c r="F463" s="229" t="s">
        <v>720</v>
      </c>
      <c r="G463" s="39"/>
      <c r="H463" s="39"/>
      <c r="I463" s="230"/>
      <c r="J463" s="39"/>
      <c r="K463" s="39"/>
      <c r="L463" s="43"/>
      <c r="M463" s="231"/>
      <c r="N463" s="232"/>
      <c r="O463" s="90"/>
      <c r="P463" s="90"/>
      <c r="Q463" s="90"/>
      <c r="R463" s="90"/>
      <c r="S463" s="90"/>
      <c r="T463" s="91"/>
      <c r="U463" s="37"/>
      <c r="V463" s="37"/>
      <c r="W463" s="37"/>
      <c r="X463" s="37"/>
      <c r="Y463" s="37"/>
      <c r="Z463" s="37"/>
      <c r="AA463" s="37"/>
      <c r="AB463" s="37"/>
      <c r="AC463" s="37"/>
      <c r="AD463" s="37"/>
      <c r="AE463" s="37"/>
      <c r="AT463" s="16" t="s">
        <v>134</v>
      </c>
      <c r="AU463" s="16" t="s">
        <v>82</v>
      </c>
    </row>
    <row r="464" s="13" customFormat="1">
      <c r="A464" s="13"/>
      <c r="B464" s="240"/>
      <c r="C464" s="241"/>
      <c r="D464" s="228" t="s">
        <v>162</v>
      </c>
      <c r="E464" s="242" t="s">
        <v>1</v>
      </c>
      <c r="F464" s="243" t="s">
        <v>362</v>
      </c>
      <c r="G464" s="241"/>
      <c r="H464" s="244">
        <v>252.63999999999999</v>
      </c>
      <c r="I464" s="245"/>
      <c r="J464" s="241"/>
      <c r="K464" s="241"/>
      <c r="L464" s="246"/>
      <c r="M464" s="247"/>
      <c r="N464" s="248"/>
      <c r="O464" s="248"/>
      <c r="P464" s="248"/>
      <c r="Q464" s="248"/>
      <c r="R464" s="248"/>
      <c r="S464" s="248"/>
      <c r="T464" s="249"/>
      <c r="U464" s="13"/>
      <c r="V464" s="13"/>
      <c r="W464" s="13"/>
      <c r="X464" s="13"/>
      <c r="Y464" s="13"/>
      <c r="Z464" s="13"/>
      <c r="AA464" s="13"/>
      <c r="AB464" s="13"/>
      <c r="AC464" s="13"/>
      <c r="AD464" s="13"/>
      <c r="AE464" s="13"/>
      <c r="AT464" s="250" t="s">
        <v>162</v>
      </c>
      <c r="AU464" s="250" t="s">
        <v>82</v>
      </c>
      <c r="AV464" s="13" t="s">
        <v>82</v>
      </c>
      <c r="AW464" s="13" t="s">
        <v>30</v>
      </c>
      <c r="AX464" s="13" t="s">
        <v>78</v>
      </c>
      <c r="AY464" s="250" t="s">
        <v>128</v>
      </c>
    </row>
    <row r="465" s="2" customFormat="1">
      <c r="A465" s="37"/>
      <c r="B465" s="38"/>
      <c r="C465" s="251" t="s">
        <v>721</v>
      </c>
      <c r="D465" s="251" t="s">
        <v>200</v>
      </c>
      <c r="E465" s="252" t="s">
        <v>722</v>
      </c>
      <c r="F465" s="253" t="s">
        <v>723</v>
      </c>
      <c r="G465" s="254" t="s">
        <v>157</v>
      </c>
      <c r="H465" s="255">
        <v>308.47300000000001</v>
      </c>
      <c r="I465" s="256"/>
      <c r="J465" s="257">
        <f>ROUND(I465*H465,2)</f>
        <v>0</v>
      </c>
      <c r="K465" s="253" t="s">
        <v>158</v>
      </c>
      <c r="L465" s="258"/>
      <c r="M465" s="259" t="s">
        <v>1</v>
      </c>
      <c r="N465" s="260" t="s">
        <v>38</v>
      </c>
      <c r="O465" s="90"/>
      <c r="P465" s="224">
        <f>O465*H465</f>
        <v>0</v>
      </c>
      <c r="Q465" s="224">
        <v>0.0047999999999999996</v>
      </c>
      <c r="R465" s="224">
        <f>Q465*H465</f>
        <v>1.4806703999999999</v>
      </c>
      <c r="S465" s="224">
        <v>0</v>
      </c>
      <c r="T465" s="225">
        <f>S465*H465</f>
        <v>0</v>
      </c>
      <c r="U465" s="37"/>
      <c r="V465" s="37"/>
      <c r="W465" s="37"/>
      <c r="X465" s="37"/>
      <c r="Y465" s="37"/>
      <c r="Z465" s="37"/>
      <c r="AA465" s="37"/>
      <c r="AB465" s="37"/>
      <c r="AC465" s="37"/>
      <c r="AD465" s="37"/>
      <c r="AE465" s="37"/>
      <c r="AR465" s="226" t="s">
        <v>100</v>
      </c>
      <c r="AT465" s="226" t="s">
        <v>200</v>
      </c>
      <c r="AU465" s="226" t="s">
        <v>82</v>
      </c>
      <c r="AY465" s="16" t="s">
        <v>128</v>
      </c>
      <c r="BE465" s="227">
        <f>IF(N465="základní",J465,0)</f>
        <v>0</v>
      </c>
      <c r="BF465" s="227">
        <f>IF(N465="snížená",J465,0)</f>
        <v>0</v>
      </c>
      <c r="BG465" s="227">
        <f>IF(N465="zákl. přenesená",J465,0)</f>
        <v>0</v>
      </c>
      <c r="BH465" s="227">
        <f>IF(N465="sníž. přenesená",J465,0)</f>
        <v>0</v>
      </c>
      <c r="BI465" s="227">
        <f>IF(N465="nulová",J465,0)</f>
        <v>0</v>
      </c>
      <c r="BJ465" s="16" t="s">
        <v>78</v>
      </c>
      <c r="BK465" s="227">
        <f>ROUND(I465*H465,2)</f>
        <v>0</v>
      </c>
      <c r="BL465" s="16" t="s">
        <v>88</v>
      </c>
      <c r="BM465" s="226" t="s">
        <v>724</v>
      </c>
    </row>
    <row r="466" s="2" customFormat="1">
      <c r="A466" s="37"/>
      <c r="B466" s="38"/>
      <c r="C466" s="39"/>
      <c r="D466" s="228" t="s">
        <v>160</v>
      </c>
      <c r="E466" s="39"/>
      <c r="F466" s="239" t="s">
        <v>723</v>
      </c>
      <c r="G466" s="39"/>
      <c r="H466" s="39"/>
      <c r="I466" s="230"/>
      <c r="J466" s="39"/>
      <c r="K466" s="39"/>
      <c r="L466" s="43"/>
      <c r="M466" s="231"/>
      <c r="N466" s="232"/>
      <c r="O466" s="90"/>
      <c r="P466" s="90"/>
      <c r="Q466" s="90"/>
      <c r="R466" s="90"/>
      <c r="S466" s="90"/>
      <c r="T466" s="91"/>
      <c r="U466" s="37"/>
      <c r="V466" s="37"/>
      <c r="W466" s="37"/>
      <c r="X466" s="37"/>
      <c r="Y466" s="37"/>
      <c r="Z466" s="37"/>
      <c r="AA466" s="37"/>
      <c r="AB466" s="37"/>
      <c r="AC466" s="37"/>
      <c r="AD466" s="37"/>
      <c r="AE466" s="37"/>
      <c r="AT466" s="16" t="s">
        <v>160</v>
      </c>
      <c r="AU466" s="16" t="s">
        <v>82</v>
      </c>
    </row>
    <row r="467" s="13" customFormat="1">
      <c r="A467" s="13"/>
      <c r="B467" s="240"/>
      <c r="C467" s="241"/>
      <c r="D467" s="228" t="s">
        <v>162</v>
      </c>
      <c r="E467" s="241"/>
      <c r="F467" s="243" t="s">
        <v>725</v>
      </c>
      <c r="G467" s="241"/>
      <c r="H467" s="244">
        <v>308.47300000000001</v>
      </c>
      <c r="I467" s="245"/>
      <c r="J467" s="241"/>
      <c r="K467" s="241"/>
      <c r="L467" s="246"/>
      <c r="M467" s="247"/>
      <c r="N467" s="248"/>
      <c r="O467" s="248"/>
      <c r="P467" s="248"/>
      <c r="Q467" s="248"/>
      <c r="R467" s="248"/>
      <c r="S467" s="248"/>
      <c r="T467" s="249"/>
      <c r="U467" s="13"/>
      <c r="V467" s="13"/>
      <c r="W467" s="13"/>
      <c r="X467" s="13"/>
      <c r="Y467" s="13"/>
      <c r="Z467" s="13"/>
      <c r="AA467" s="13"/>
      <c r="AB467" s="13"/>
      <c r="AC467" s="13"/>
      <c r="AD467" s="13"/>
      <c r="AE467" s="13"/>
      <c r="AT467" s="250" t="s">
        <v>162</v>
      </c>
      <c r="AU467" s="250" t="s">
        <v>82</v>
      </c>
      <c r="AV467" s="13" t="s">
        <v>82</v>
      </c>
      <c r="AW467" s="13" t="s">
        <v>4</v>
      </c>
      <c r="AX467" s="13" t="s">
        <v>78</v>
      </c>
      <c r="AY467" s="250" t="s">
        <v>128</v>
      </c>
    </row>
    <row r="468" s="2" customFormat="1">
      <c r="A468" s="37"/>
      <c r="B468" s="38"/>
      <c r="C468" s="215" t="s">
        <v>726</v>
      </c>
      <c r="D468" s="215" t="s">
        <v>129</v>
      </c>
      <c r="E468" s="216" t="s">
        <v>727</v>
      </c>
      <c r="F468" s="217" t="s">
        <v>728</v>
      </c>
      <c r="G468" s="218" t="s">
        <v>157</v>
      </c>
      <c r="H468" s="219">
        <v>219.36000000000001</v>
      </c>
      <c r="I468" s="220"/>
      <c r="J468" s="221">
        <f>ROUND(I468*H468,2)</f>
        <v>0</v>
      </c>
      <c r="K468" s="217" t="s">
        <v>158</v>
      </c>
      <c r="L468" s="43"/>
      <c r="M468" s="222" t="s">
        <v>1</v>
      </c>
      <c r="N468" s="223" t="s">
        <v>38</v>
      </c>
      <c r="O468" s="90"/>
      <c r="P468" s="224">
        <f>O468*H468</f>
        <v>0</v>
      </c>
      <c r="Q468" s="224">
        <v>0</v>
      </c>
      <c r="R468" s="224">
        <f>Q468*H468</f>
        <v>0</v>
      </c>
      <c r="S468" s="224">
        <v>0</v>
      </c>
      <c r="T468" s="225">
        <f>S468*H468</f>
        <v>0</v>
      </c>
      <c r="U468" s="37"/>
      <c r="V468" s="37"/>
      <c r="W468" s="37"/>
      <c r="X468" s="37"/>
      <c r="Y468" s="37"/>
      <c r="Z468" s="37"/>
      <c r="AA468" s="37"/>
      <c r="AB468" s="37"/>
      <c r="AC468" s="37"/>
      <c r="AD468" s="37"/>
      <c r="AE468" s="37"/>
      <c r="AR468" s="226" t="s">
        <v>246</v>
      </c>
      <c r="AT468" s="226" t="s">
        <v>129</v>
      </c>
      <c r="AU468" s="226" t="s">
        <v>82</v>
      </c>
      <c r="AY468" s="16" t="s">
        <v>128</v>
      </c>
      <c r="BE468" s="227">
        <f>IF(N468="základní",J468,0)</f>
        <v>0</v>
      </c>
      <c r="BF468" s="227">
        <f>IF(N468="snížená",J468,0)</f>
        <v>0</v>
      </c>
      <c r="BG468" s="227">
        <f>IF(N468="zákl. přenesená",J468,0)</f>
        <v>0</v>
      </c>
      <c r="BH468" s="227">
        <f>IF(N468="sníž. přenesená",J468,0)</f>
        <v>0</v>
      </c>
      <c r="BI468" s="227">
        <f>IF(N468="nulová",J468,0)</f>
        <v>0</v>
      </c>
      <c r="BJ468" s="16" t="s">
        <v>78</v>
      </c>
      <c r="BK468" s="227">
        <f>ROUND(I468*H468,2)</f>
        <v>0</v>
      </c>
      <c r="BL468" s="16" t="s">
        <v>246</v>
      </c>
      <c r="BM468" s="226" t="s">
        <v>729</v>
      </c>
    </row>
    <row r="469" s="2" customFormat="1">
      <c r="A469" s="37"/>
      <c r="B469" s="38"/>
      <c r="C469" s="39"/>
      <c r="D469" s="228" t="s">
        <v>160</v>
      </c>
      <c r="E469" s="39"/>
      <c r="F469" s="239" t="s">
        <v>730</v>
      </c>
      <c r="G469" s="39"/>
      <c r="H469" s="39"/>
      <c r="I469" s="230"/>
      <c r="J469" s="39"/>
      <c r="K469" s="39"/>
      <c r="L469" s="43"/>
      <c r="M469" s="231"/>
      <c r="N469" s="232"/>
      <c r="O469" s="90"/>
      <c r="P469" s="90"/>
      <c r="Q469" s="90"/>
      <c r="R469" s="90"/>
      <c r="S469" s="90"/>
      <c r="T469" s="91"/>
      <c r="U469" s="37"/>
      <c r="V469" s="37"/>
      <c r="W469" s="37"/>
      <c r="X469" s="37"/>
      <c r="Y469" s="37"/>
      <c r="Z469" s="37"/>
      <c r="AA469" s="37"/>
      <c r="AB469" s="37"/>
      <c r="AC469" s="37"/>
      <c r="AD469" s="37"/>
      <c r="AE469" s="37"/>
      <c r="AT469" s="16" t="s">
        <v>160</v>
      </c>
      <c r="AU469" s="16" t="s">
        <v>82</v>
      </c>
    </row>
    <row r="470" s="2" customFormat="1">
      <c r="A470" s="37"/>
      <c r="B470" s="38"/>
      <c r="C470" s="39"/>
      <c r="D470" s="228" t="s">
        <v>134</v>
      </c>
      <c r="E470" s="39"/>
      <c r="F470" s="229" t="s">
        <v>731</v>
      </c>
      <c r="G470" s="39"/>
      <c r="H470" s="39"/>
      <c r="I470" s="230"/>
      <c r="J470" s="39"/>
      <c r="K470" s="39"/>
      <c r="L470" s="43"/>
      <c r="M470" s="231"/>
      <c r="N470" s="232"/>
      <c r="O470" s="90"/>
      <c r="P470" s="90"/>
      <c r="Q470" s="90"/>
      <c r="R470" s="90"/>
      <c r="S470" s="90"/>
      <c r="T470" s="91"/>
      <c r="U470" s="37"/>
      <c r="V470" s="37"/>
      <c r="W470" s="37"/>
      <c r="X470" s="37"/>
      <c r="Y470" s="37"/>
      <c r="Z470" s="37"/>
      <c r="AA470" s="37"/>
      <c r="AB470" s="37"/>
      <c r="AC470" s="37"/>
      <c r="AD470" s="37"/>
      <c r="AE470" s="37"/>
      <c r="AT470" s="16" t="s">
        <v>134</v>
      </c>
      <c r="AU470" s="16" t="s">
        <v>82</v>
      </c>
    </row>
    <row r="471" s="13" customFormat="1">
      <c r="A471" s="13"/>
      <c r="B471" s="240"/>
      <c r="C471" s="241"/>
      <c r="D471" s="228" t="s">
        <v>162</v>
      </c>
      <c r="E471" s="242" t="s">
        <v>1</v>
      </c>
      <c r="F471" s="243" t="s">
        <v>732</v>
      </c>
      <c r="G471" s="241"/>
      <c r="H471" s="244">
        <v>219.36000000000001</v>
      </c>
      <c r="I471" s="245"/>
      <c r="J471" s="241"/>
      <c r="K471" s="241"/>
      <c r="L471" s="246"/>
      <c r="M471" s="247"/>
      <c r="N471" s="248"/>
      <c r="O471" s="248"/>
      <c r="P471" s="248"/>
      <c r="Q471" s="248"/>
      <c r="R471" s="248"/>
      <c r="S471" s="248"/>
      <c r="T471" s="249"/>
      <c r="U471" s="13"/>
      <c r="V471" s="13"/>
      <c r="W471" s="13"/>
      <c r="X471" s="13"/>
      <c r="Y471" s="13"/>
      <c r="Z471" s="13"/>
      <c r="AA471" s="13"/>
      <c r="AB471" s="13"/>
      <c r="AC471" s="13"/>
      <c r="AD471" s="13"/>
      <c r="AE471" s="13"/>
      <c r="AT471" s="250" t="s">
        <v>162</v>
      </c>
      <c r="AU471" s="250" t="s">
        <v>82</v>
      </c>
      <c r="AV471" s="13" t="s">
        <v>82</v>
      </c>
      <c r="AW471" s="13" t="s">
        <v>30</v>
      </c>
      <c r="AX471" s="13" t="s">
        <v>78</v>
      </c>
      <c r="AY471" s="250" t="s">
        <v>128</v>
      </c>
    </row>
    <row r="472" s="2" customFormat="1">
      <c r="A472" s="37"/>
      <c r="B472" s="38"/>
      <c r="C472" s="251" t="s">
        <v>733</v>
      </c>
      <c r="D472" s="251" t="s">
        <v>200</v>
      </c>
      <c r="E472" s="252" t="s">
        <v>734</v>
      </c>
      <c r="F472" s="253" t="s">
        <v>735</v>
      </c>
      <c r="G472" s="254" t="s">
        <v>157</v>
      </c>
      <c r="H472" s="255">
        <v>230.328</v>
      </c>
      <c r="I472" s="256"/>
      <c r="J472" s="257">
        <f>ROUND(I472*H472,2)</f>
        <v>0</v>
      </c>
      <c r="K472" s="253" t="s">
        <v>158</v>
      </c>
      <c r="L472" s="258"/>
      <c r="M472" s="259" t="s">
        <v>1</v>
      </c>
      <c r="N472" s="260" t="s">
        <v>38</v>
      </c>
      <c r="O472" s="90"/>
      <c r="P472" s="224">
        <f>O472*H472</f>
        <v>0</v>
      </c>
      <c r="Q472" s="224">
        <v>0.00050000000000000001</v>
      </c>
      <c r="R472" s="224">
        <f>Q472*H472</f>
        <v>0.115164</v>
      </c>
      <c r="S472" s="224">
        <v>0</v>
      </c>
      <c r="T472" s="225">
        <f>S472*H472</f>
        <v>0</v>
      </c>
      <c r="U472" s="37"/>
      <c r="V472" s="37"/>
      <c r="W472" s="37"/>
      <c r="X472" s="37"/>
      <c r="Y472" s="37"/>
      <c r="Z472" s="37"/>
      <c r="AA472" s="37"/>
      <c r="AB472" s="37"/>
      <c r="AC472" s="37"/>
      <c r="AD472" s="37"/>
      <c r="AE472" s="37"/>
      <c r="AR472" s="226" t="s">
        <v>342</v>
      </c>
      <c r="AT472" s="226" t="s">
        <v>200</v>
      </c>
      <c r="AU472" s="226" t="s">
        <v>82</v>
      </c>
      <c r="AY472" s="16" t="s">
        <v>128</v>
      </c>
      <c r="BE472" s="227">
        <f>IF(N472="základní",J472,0)</f>
        <v>0</v>
      </c>
      <c r="BF472" s="227">
        <f>IF(N472="snížená",J472,0)</f>
        <v>0</v>
      </c>
      <c r="BG472" s="227">
        <f>IF(N472="zákl. přenesená",J472,0)</f>
        <v>0</v>
      </c>
      <c r="BH472" s="227">
        <f>IF(N472="sníž. přenesená",J472,0)</f>
        <v>0</v>
      </c>
      <c r="BI472" s="227">
        <f>IF(N472="nulová",J472,0)</f>
        <v>0</v>
      </c>
      <c r="BJ472" s="16" t="s">
        <v>78</v>
      </c>
      <c r="BK472" s="227">
        <f>ROUND(I472*H472,2)</f>
        <v>0</v>
      </c>
      <c r="BL472" s="16" t="s">
        <v>246</v>
      </c>
      <c r="BM472" s="226" t="s">
        <v>736</v>
      </c>
    </row>
    <row r="473" s="2" customFormat="1">
      <c r="A473" s="37"/>
      <c r="B473" s="38"/>
      <c r="C473" s="39"/>
      <c r="D473" s="228" t="s">
        <v>160</v>
      </c>
      <c r="E473" s="39"/>
      <c r="F473" s="239" t="s">
        <v>735</v>
      </c>
      <c r="G473" s="39"/>
      <c r="H473" s="39"/>
      <c r="I473" s="230"/>
      <c r="J473" s="39"/>
      <c r="K473" s="39"/>
      <c r="L473" s="43"/>
      <c r="M473" s="231"/>
      <c r="N473" s="232"/>
      <c r="O473" s="90"/>
      <c r="P473" s="90"/>
      <c r="Q473" s="90"/>
      <c r="R473" s="90"/>
      <c r="S473" s="90"/>
      <c r="T473" s="91"/>
      <c r="U473" s="37"/>
      <c r="V473" s="37"/>
      <c r="W473" s="37"/>
      <c r="X473" s="37"/>
      <c r="Y473" s="37"/>
      <c r="Z473" s="37"/>
      <c r="AA473" s="37"/>
      <c r="AB473" s="37"/>
      <c r="AC473" s="37"/>
      <c r="AD473" s="37"/>
      <c r="AE473" s="37"/>
      <c r="AT473" s="16" t="s">
        <v>160</v>
      </c>
      <c r="AU473" s="16" t="s">
        <v>82</v>
      </c>
    </row>
    <row r="474" s="13" customFormat="1">
      <c r="A474" s="13"/>
      <c r="B474" s="240"/>
      <c r="C474" s="241"/>
      <c r="D474" s="228" t="s">
        <v>162</v>
      </c>
      <c r="E474" s="241"/>
      <c r="F474" s="243" t="s">
        <v>737</v>
      </c>
      <c r="G474" s="241"/>
      <c r="H474" s="244">
        <v>230.328</v>
      </c>
      <c r="I474" s="245"/>
      <c r="J474" s="241"/>
      <c r="K474" s="241"/>
      <c r="L474" s="246"/>
      <c r="M474" s="272"/>
      <c r="N474" s="273"/>
      <c r="O474" s="273"/>
      <c r="P474" s="273"/>
      <c r="Q474" s="273"/>
      <c r="R474" s="273"/>
      <c r="S474" s="273"/>
      <c r="T474" s="274"/>
      <c r="U474" s="13"/>
      <c r="V474" s="13"/>
      <c r="W474" s="13"/>
      <c r="X474" s="13"/>
      <c r="Y474" s="13"/>
      <c r="Z474" s="13"/>
      <c r="AA474" s="13"/>
      <c r="AB474" s="13"/>
      <c r="AC474" s="13"/>
      <c r="AD474" s="13"/>
      <c r="AE474" s="13"/>
      <c r="AT474" s="250" t="s">
        <v>162</v>
      </c>
      <c r="AU474" s="250" t="s">
        <v>82</v>
      </c>
      <c r="AV474" s="13" t="s">
        <v>82</v>
      </c>
      <c r="AW474" s="13" t="s">
        <v>4</v>
      </c>
      <c r="AX474" s="13" t="s">
        <v>78</v>
      </c>
      <c r="AY474" s="250" t="s">
        <v>128</v>
      </c>
    </row>
    <row r="475" s="2" customFormat="1" ht="6.96" customHeight="1">
      <c r="A475" s="37"/>
      <c r="B475" s="65"/>
      <c r="C475" s="66"/>
      <c r="D475" s="66"/>
      <c r="E475" s="66"/>
      <c r="F475" s="66"/>
      <c r="G475" s="66"/>
      <c r="H475" s="66"/>
      <c r="I475" s="66"/>
      <c r="J475" s="66"/>
      <c r="K475" s="66"/>
      <c r="L475" s="43"/>
      <c r="M475" s="37"/>
      <c r="O475" s="37"/>
      <c r="P475" s="37"/>
      <c r="Q475" s="37"/>
      <c r="R475" s="37"/>
      <c r="S475" s="37"/>
      <c r="T475" s="37"/>
      <c r="U475" s="37"/>
      <c r="V475" s="37"/>
      <c r="W475" s="37"/>
      <c r="X475" s="37"/>
      <c r="Y475" s="37"/>
      <c r="Z475" s="37"/>
      <c r="AA475" s="37"/>
      <c r="AB475" s="37"/>
      <c r="AC475" s="37"/>
      <c r="AD475" s="37"/>
      <c r="AE475" s="37"/>
    </row>
  </sheetData>
  <sheetProtection sheet="1" autoFilter="0" formatColumns="0" formatRows="0" objects="1" scenarios="1" spinCount="100000" saltValue="9Wo3eUQteSYXeGXnFXjliOFhzs39RwtTgcs4GtMy6Ns8qKwDjXQE68T/Xbt8su2Bi8o6IL+AshJ6iXAv44q5iw==" hashValue="rM/6tlFBP4IumYeMRLqJW4zIwhr5l6Y27g1aLZ7DjnE45oGRVKnGaeOnlGrpnYxuYoIixcaNmMrNmU3L7n2LgQ==" algorithmName="SHA-512" password="CC35"/>
  <autoFilter ref="C128:K474"/>
  <mergeCells count="9">
    <mergeCell ref="E7:H7"/>
    <mergeCell ref="E9:H9"/>
    <mergeCell ref="E18:H18"/>
    <mergeCell ref="E27:H27"/>
    <mergeCell ref="E85:H85"/>
    <mergeCell ref="E87:H8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87</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738</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ROUND(J128,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ROUND((SUM(BE128:BE504)),  2)</f>
        <v>0</v>
      </c>
      <c r="G33" s="37"/>
      <c r="H33" s="37"/>
      <c r="I33" s="154">
        <v>0.20999999999999999</v>
      </c>
      <c r="J33" s="153">
        <f>ROUND(((SUM(BE128:BE504))*I33),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ROUND((SUM(BF128:BF504)),  2)</f>
        <v>0</v>
      </c>
      <c r="G34" s="37"/>
      <c r="H34" s="37"/>
      <c r="I34" s="154">
        <v>0.14999999999999999</v>
      </c>
      <c r="J34" s="153">
        <f>ROUND(((SUM(BF128:BF504))*I34),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ROUND((SUM(BG128:BG504)),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ROUND((SUM(BH128:BH504)),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ROUND((SUM(BI128:BI504)),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3 - SO 201 Opěrná zeď - úsek II</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J128</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111</v>
      </c>
      <c r="E97" s="181"/>
      <c r="F97" s="181"/>
      <c r="G97" s="181"/>
      <c r="H97" s="181"/>
      <c r="I97" s="181"/>
      <c r="J97" s="182">
        <f>J129</f>
        <v>0</v>
      </c>
      <c r="K97" s="179"/>
      <c r="L97" s="183"/>
      <c r="S97" s="9"/>
      <c r="T97" s="9"/>
      <c r="U97" s="9"/>
      <c r="V97" s="9"/>
      <c r="W97" s="9"/>
      <c r="X97" s="9"/>
      <c r="Y97" s="9"/>
      <c r="Z97" s="9"/>
      <c r="AA97" s="9"/>
      <c r="AB97" s="9"/>
      <c r="AC97" s="9"/>
      <c r="AD97" s="9"/>
      <c r="AE97" s="9"/>
    </row>
    <row r="98" s="10" customFormat="1" ht="19.92" customHeight="1">
      <c r="A98" s="10"/>
      <c r="B98" s="184"/>
      <c r="C98" s="185"/>
      <c r="D98" s="186" t="s">
        <v>143</v>
      </c>
      <c r="E98" s="187"/>
      <c r="F98" s="187"/>
      <c r="G98" s="187"/>
      <c r="H98" s="187"/>
      <c r="I98" s="187"/>
      <c r="J98" s="188">
        <f>J130</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144</v>
      </c>
      <c r="E99" s="187"/>
      <c r="F99" s="187"/>
      <c r="G99" s="187"/>
      <c r="H99" s="187"/>
      <c r="I99" s="187"/>
      <c r="J99" s="188">
        <f>J175</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145</v>
      </c>
      <c r="E100" s="187"/>
      <c r="F100" s="187"/>
      <c r="G100" s="187"/>
      <c r="H100" s="187"/>
      <c r="I100" s="187"/>
      <c r="J100" s="188">
        <f>J201</f>
        <v>0</v>
      </c>
      <c r="K100" s="185"/>
      <c r="L100" s="189"/>
      <c r="S100" s="10"/>
      <c r="T100" s="10"/>
      <c r="U100" s="10"/>
      <c r="V100" s="10"/>
      <c r="W100" s="10"/>
      <c r="X100" s="10"/>
      <c r="Y100" s="10"/>
      <c r="Z100" s="10"/>
      <c r="AA100" s="10"/>
      <c r="AB100" s="10"/>
      <c r="AC100" s="10"/>
      <c r="AD100" s="10"/>
      <c r="AE100" s="10"/>
    </row>
    <row r="101" s="10" customFormat="1" ht="19.92" customHeight="1">
      <c r="A101" s="10"/>
      <c r="B101" s="184"/>
      <c r="C101" s="185"/>
      <c r="D101" s="186" t="s">
        <v>146</v>
      </c>
      <c r="E101" s="187"/>
      <c r="F101" s="187"/>
      <c r="G101" s="187"/>
      <c r="H101" s="187"/>
      <c r="I101" s="187"/>
      <c r="J101" s="188">
        <f>J202</f>
        <v>0</v>
      </c>
      <c r="K101" s="185"/>
      <c r="L101" s="189"/>
      <c r="S101" s="10"/>
      <c r="T101" s="10"/>
      <c r="U101" s="10"/>
      <c r="V101" s="10"/>
      <c r="W101" s="10"/>
      <c r="X101" s="10"/>
      <c r="Y101" s="10"/>
      <c r="Z101" s="10"/>
      <c r="AA101" s="10"/>
      <c r="AB101" s="10"/>
      <c r="AC101" s="10"/>
      <c r="AD101" s="10"/>
      <c r="AE101" s="10"/>
    </row>
    <row r="102" s="10" customFormat="1" ht="19.92" customHeight="1">
      <c r="A102" s="10"/>
      <c r="B102" s="184"/>
      <c r="C102" s="185"/>
      <c r="D102" s="186" t="s">
        <v>147</v>
      </c>
      <c r="E102" s="187"/>
      <c r="F102" s="187"/>
      <c r="G102" s="187"/>
      <c r="H102" s="187"/>
      <c r="I102" s="187"/>
      <c r="J102" s="188">
        <f>J222</f>
        <v>0</v>
      </c>
      <c r="K102" s="185"/>
      <c r="L102" s="189"/>
      <c r="S102" s="10"/>
      <c r="T102" s="10"/>
      <c r="U102" s="10"/>
      <c r="V102" s="10"/>
      <c r="W102" s="10"/>
      <c r="X102" s="10"/>
      <c r="Y102" s="10"/>
      <c r="Z102" s="10"/>
      <c r="AA102" s="10"/>
      <c r="AB102" s="10"/>
      <c r="AC102" s="10"/>
      <c r="AD102" s="10"/>
      <c r="AE102" s="10"/>
    </row>
    <row r="103" s="10" customFormat="1" ht="19.92" customHeight="1">
      <c r="A103" s="10"/>
      <c r="B103" s="184"/>
      <c r="C103" s="185"/>
      <c r="D103" s="186" t="s">
        <v>148</v>
      </c>
      <c r="E103" s="187"/>
      <c r="F103" s="187"/>
      <c r="G103" s="187"/>
      <c r="H103" s="187"/>
      <c r="I103" s="187"/>
      <c r="J103" s="188">
        <f>J247</f>
        <v>0</v>
      </c>
      <c r="K103" s="185"/>
      <c r="L103" s="189"/>
      <c r="S103" s="10"/>
      <c r="T103" s="10"/>
      <c r="U103" s="10"/>
      <c r="V103" s="10"/>
      <c r="W103" s="10"/>
      <c r="X103" s="10"/>
      <c r="Y103" s="10"/>
      <c r="Z103" s="10"/>
      <c r="AA103" s="10"/>
      <c r="AB103" s="10"/>
      <c r="AC103" s="10"/>
      <c r="AD103" s="10"/>
      <c r="AE103" s="10"/>
    </row>
    <row r="104" s="10" customFormat="1" ht="19.92" customHeight="1">
      <c r="A104" s="10"/>
      <c r="B104" s="184"/>
      <c r="C104" s="185"/>
      <c r="D104" s="186" t="s">
        <v>112</v>
      </c>
      <c r="E104" s="187"/>
      <c r="F104" s="187"/>
      <c r="G104" s="187"/>
      <c r="H104" s="187"/>
      <c r="I104" s="187"/>
      <c r="J104" s="188">
        <f>J266</f>
        <v>0</v>
      </c>
      <c r="K104" s="185"/>
      <c r="L104" s="189"/>
      <c r="S104" s="10"/>
      <c r="T104" s="10"/>
      <c r="U104" s="10"/>
      <c r="V104" s="10"/>
      <c r="W104" s="10"/>
      <c r="X104" s="10"/>
      <c r="Y104" s="10"/>
      <c r="Z104" s="10"/>
      <c r="AA104" s="10"/>
      <c r="AB104" s="10"/>
      <c r="AC104" s="10"/>
      <c r="AD104" s="10"/>
      <c r="AE104" s="10"/>
    </row>
    <row r="105" s="10" customFormat="1" ht="19.92" customHeight="1">
      <c r="A105" s="10"/>
      <c r="B105" s="184"/>
      <c r="C105" s="185"/>
      <c r="D105" s="186" t="s">
        <v>150</v>
      </c>
      <c r="E105" s="187"/>
      <c r="F105" s="187"/>
      <c r="G105" s="187"/>
      <c r="H105" s="187"/>
      <c r="I105" s="187"/>
      <c r="J105" s="188">
        <f>J453</f>
        <v>0</v>
      </c>
      <c r="K105" s="185"/>
      <c r="L105" s="189"/>
      <c r="S105" s="10"/>
      <c r="T105" s="10"/>
      <c r="U105" s="10"/>
      <c r="V105" s="10"/>
      <c r="W105" s="10"/>
      <c r="X105" s="10"/>
      <c r="Y105" s="10"/>
      <c r="Z105" s="10"/>
      <c r="AA105" s="10"/>
      <c r="AB105" s="10"/>
      <c r="AC105" s="10"/>
      <c r="AD105" s="10"/>
      <c r="AE105" s="10"/>
    </row>
    <row r="106" s="10" customFormat="1" ht="19.92" customHeight="1">
      <c r="A106" s="10"/>
      <c r="B106" s="184"/>
      <c r="C106" s="185"/>
      <c r="D106" s="186" t="s">
        <v>151</v>
      </c>
      <c r="E106" s="187"/>
      <c r="F106" s="187"/>
      <c r="G106" s="187"/>
      <c r="H106" s="187"/>
      <c r="I106" s="187"/>
      <c r="J106" s="188">
        <f>J472</f>
        <v>0</v>
      </c>
      <c r="K106" s="185"/>
      <c r="L106" s="189"/>
      <c r="S106" s="10"/>
      <c r="T106" s="10"/>
      <c r="U106" s="10"/>
      <c r="V106" s="10"/>
      <c r="W106" s="10"/>
      <c r="X106" s="10"/>
      <c r="Y106" s="10"/>
      <c r="Z106" s="10"/>
      <c r="AA106" s="10"/>
      <c r="AB106" s="10"/>
      <c r="AC106" s="10"/>
      <c r="AD106" s="10"/>
      <c r="AE106" s="10"/>
    </row>
    <row r="107" s="9" customFormat="1" ht="24.96" customHeight="1">
      <c r="A107" s="9"/>
      <c r="B107" s="178"/>
      <c r="C107" s="179"/>
      <c r="D107" s="180" t="s">
        <v>152</v>
      </c>
      <c r="E107" s="181"/>
      <c r="F107" s="181"/>
      <c r="G107" s="181"/>
      <c r="H107" s="181"/>
      <c r="I107" s="181"/>
      <c r="J107" s="182">
        <f>J477</f>
        <v>0</v>
      </c>
      <c r="K107" s="179"/>
      <c r="L107" s="183"/>
      <c r="S107" s="9"/>
      <c r="T107" s="9"/>
      <c r="U107" s="9"/>
      <c r="V107" s="9"/>
      <c r="W107" s="9"/>
      <c r="X107" s="9"/>
      <c r="Y107" s="9"/>
      <c r="Z107" s="9"/>
      <c r="AA107" s="9"/>
      <c r="AB107" s="9"/>
      <c r="AC107" s="9"/>
      <c r="AD107" s="9"/>
      <c r="AE107" s="9"/>
    </row>
    <row r="108" s="10" customFormat="1" ht="19.92" customHeight="1">
      <c r="A108" s="10"/>
      <c r="B108" s="184"/>
      <c r="C108" s="185"/>
      <c r="D108" s="186" t="s">
        <v>153</v>
      </c>
      <c r="E108" s="187"/>
      <c r="F108" s="187"/>
      <c r="G108" s="187"/>
      <c r="H108" s="187"/>
      <c r="I108" s="187"/>
      <c r="J108" s="188">
        <f>J478</f>
        <v>0</v>
      </c>
      <c r="K108" s="185"/>
      <c r="L108" s="189"/>
      <c r="S108" s="10"/>
      <c r="T108" s="10"/>
      <c r="U108" s="10"/>
      <c r="V108" s="10"/>
      <c r="W108" s="10"/>
      <c r="X108" s="10"/>
      <c r="Y108" s="10"/>
      <c r="Z108" s="10"/>
      <c r="AA108" s="10"/>
      <c r="AB108" s="10"/>
      <c r="AC108" s="10"/>
      <c r="AD108" s="10"/>
      <c r="AE108" s="10"/>
    </row>
    <row r="109" s="2" customFormat="1" ht="21.84" customHeight="1">
      <c r="A109" s="37"/>
      <c r="B109" s="38"/>
      <c r="C109" s="39"/>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6.96" customHeight="1">
      <c r="A110" s="37"/>
      <c r="B110" s="65"/>
      <c r="C110" s="66"/>
      <c r="D110" s="66"/>
      <c r="E110" s="66"/>
      <c r="F110" s="66"/>
      <c r="G110" s="66"/>
      <c r="H110" s="66"/>
      <c r="I110" s="66"/>
      <c r="J110" s="66"/>
      <c r="K110" s="66"/>
      <c r="L110" s="62"/>
      <c r="S110" s="37"/>
      <c r="T110" s="37"/>
      <c r="U110" s="37"/>
      <c r="V110" s="37"/>
      <c r="W110" s="37"/>
      <c r="X110" s="37"/>
      <c r="Y110" s="37"/>
      <c r="Z110" s="37"/>
      <c r="AA110" s="37"/>
      <c r="AB110" s="37"/>
      <c r="AC110" s="37"/>
      <c r="AD110" s="37"/>
      <c r="AE110" s="37"/>
    </row>
    <row r="114" s="2" customFormat="1" ht="6.96" customHeight="1">
      <c r="A114" s="37"/>
      <c r="B114" s="67"/>
      <c r="C114" s="68"/>
      <c r="D114" s="68"/>
      <c r="E114" s="68"/>
      <c r="F114" s="68"/>
      <c r="G114" s="68"/>
      <c r="H114" s="68"/>
      <c r="I114" s="68"/>
      <c r="J114" s="68"/>
      <c r="K114" s="68"/>
      <c r="L114" s="62"/>
      <c r="S114" s="37"/>
      <c r="T114" s="37"/>
      <c r="U114" s="37"/>
      <c r="V114" s="37"/>
      <c r="W114" s="37"/>
      <c r="X114" s="37"/>
      <c r="Y114" s="37"/>
      <c r="Z114" s="37"/>
      <c r="AA114" s="37"/>
      <c r="AB114" s="37"/>
      <c r="AC114" s="37"/>
      <c r="AD114" s="37"/>
      <c r="AE114" s="37"/>
    </row>
    <row r="115" s="2" customFormat="1" ht="24.96" customHeight="1">
      <c r="A115" s="37"/>
      <c r="B115" s="38"/>
      <c r="C115" s="22" t="s">
        <v>113</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2" customFormat="1" ht="6.96"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2" customFormat="1" ht="12" customHeight="1">
      <c r="A117" s="37"/>
      <c r="B117" s="38"/>
      <c r="C117" s="31" t="s">
        <v>16</v>
      </c>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2" customFormat="1" ht="16.5" customHeight="1">
      <c r="A118" s="37"/>
      <c r="B118" s="38"/>
      <c r="C118" s="39"/>
      <c r="D118" s="39"/>
      <c r="E118" s="173" t="str">
        <f>E7</f>
        <v>Komořanská - oprava opěrné zdi, Praha 12, č. akce 999182</v>
      </c>
      <c r="F118" s="31"/>
      <c r="G118" s="31"/>
      <c r="H118" s="31"/>
      <c r="I118" s="39"/>
      <c r="J118" s="39"/>
      <c r="K118" s="39"/>
      <c r="L118" s="62"/>
      <c r="S118" s="37"/>
      <c r="T118" s="37"/>
      <c r="U118" s="37"/>
      <c r="V118" s="37"/>
      <c r="W118" s="37"/>
      <c r="X118" s="37"/>
      <c r="Y118" s="37"/>
      <c r="Z118" s="37"/>
      <c r="AA118" s="37"/>
      <c r="AB118" s="37"/>
      <c r="AC118" s="37"/>
      <c r="AD118" s="37"/>
      <c r="AE118" s="37"/>
    </row>
    <row r="119" s="2" customFormat="1" ht="12" customHeight="1">
      <c r="A119" s="37"/>
      <c r="B119" s="38"/>
      <c r="C119" s="31" t="s">
        <v>104</v>
      </c>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2" customFormat="1" ht="16.5" customHeight="1">
      <c r="A120" s="37"/>
      <c r="B120" s="38"/>
      <c r="C120" s="39"/>
      <c r="D120" s="39"/>
      <c r="E120" s="75" t="str">
        <f>E9</f>
        <v>3 - SO 201 Opěrná zeď - úsek II</v>
      </c>
      <c r="F120" s="39"/>
      <c r="G120" s="39"/>
      <c r="H120" s="39"/>
      <c r="I120" s="39"/>
      <c r="J120" s="39"/>
      <c r="K120" s="39"/>
      <c r="L120" s="62"/>
      <c r="S120" s="37"/>
      <c r="T120" s="37"/>
      <c r="U120" s="37"/>
      <c r="V120" s="37"/>
      <c r="W120" s="37"/>
      <c r="X120" s="37"/>
      <c r="Y120" s="37"/>
      <c r="Z120" s="37"/>
      <c r="AA120" s="37"/>
      <c r="AB120" s="37"/>
      <c r="AC120" s="37"/>
      <c r="AD120" s="37"/>
      <c r="AE120" s="37"/>
    </row>
    <row r="121" s="2" customFormat="1" ht="6.96"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2" customFormat="1" ht="12" customHeight="1">
      <c r="A122" s="37"/>
      <c r="B122" s="38"/>
      <c r="C122" s="31" t="s">
        <v>20</v>
      </c>
      <c r="D122" s="39"/>
      <c r="E122" s="39"/>
      <c r="F122" s="26" t="str">
        <f>F12</f>
        <v xml:space="preserve"> </v>
      </c>
      <c r="G122" s="39"/>
      <c r="H122" s="39"/>
      <c r="I122" s="31" t="s">
        <v>22</v>
      </c>
      <c r="J122" s="78" t="str">
        <f>IF(J12="","",J12)</f>
        <v>14. 4. 2021</v>
      </c>
      <c r="K122" s="39"/>
      <c r="L122" s="62"/>
      <c r="S122" s="37"/>
      <c r="T122" s="37"/>
      <c r="U122" s="37"/>
      <c r="V122" s="37"/>
      <c r="W122" s="37"/>
      <c r="X122" s="37"/>
      <c r="Y122" s="37"/>
      <c r="Z122" s="37"/>
      <c r="AA122" s="37"/>
      <c r="AB122" s="37"/>
      <c r="AC122" s="37"/>
      <c r="AD122" s="37"/>
      <c r="AE122" s="37"/>
    </row>
    <row r="123" s="2" customFormat="1" ht="6.96" customHeight="1">
      <c r="A123" s="37"/>
      <c r="B123" s="38"/>
      <c r="C123" s="39"/>
      <c r="D123" s="39"/>
      <c r="E123" s="39"/>
      <c r="F123" s="39"/>
      <c r="G123" s="39"/>
      <c r="H123" s="39"/>
      <c r="I123" s="39"/>
      <c r="J123" s="39"/>
      <c r="K123" s="39"/>
      <c r="L123" s="62"/>
      <c r="S123" s="37"/>
      <c r="T123" s="37"/>
      <c r="U123" s="37"/>
      <c r="V123" s="37"/>
      <c r="W123" s="37"/>
      <c r="X123" s="37"/>
      <c r="Y123" s="37"/>
      <c r="Z123" s="37"/>
      <c r="AA123" s="37"/>
      <c r="AB123" s="37"/>
      <c r="AC123" s="37"/>
      <c r="AD123" s="37"/>
      <c r="AE123" s="37"/>
    </row>
    <row r="124" s="2" customFormat="1" ht="15.15" customHeight="1">
      <c r="A124" s="37"/>
      <c r="B124" s="38"/>
      <c r="C124" s="31" t="s">
        <v>24</v>
      </c>
      <c r="D124" s="39"/>
      <c r="E124" s="39"/>
      <c r="F124" s="26" t="str">
        <f>E15</f>
        <v xml:space="preserve"> </v>
      </c>
      <c r="G124" s="39"/>
      <c r="H124" s="39"/>
      <c r="I124" s="31" t="s">
        <v>29</v>
      </c>
      <c r="J124" s="35" t="str">
        <f>E21</f>
        <v xml:space="preserve"> </v>
      </c>
      <c r="K124" s="39"/>
      <c r="L124" s="62"/>
      <c r="S124" s="37"/>
      <c r="T124" s="37"/>
      <c r="U124" s="37"/>
      <c r="V124" s="37"/>
      <c r="W124" s="37"/>
      <c r="X124" s="37"/>
      <c r="Y124" s="37"/>
      <c r="Z124" s="37"/>
      <c r="AA124" s="37"/>
      <c r="AB124" s="37"/>
      <c r="AC124" s="37"/>
      <c r="AD124" s="37"/>
      <c r="AE124" s="37"/>
    </row>
    <row r="125" s="2" customFormat="1" ht="15.15" customHeight="1">
      <c r="A125" s="37"/>
      <c r="B125" s="38"/>
      <c r="C125" s="31" t="s">
        <v>27</v>
      </c>
      <c r="D125" s="39"/>
      <c r="E125" s="39"/>
      <c r="F125" s="26" t="str">
        <f>IF(E18="","",E18)</f>
        <v>Vyplň údaj</v>
      </c>
      <c r="G125" s="39"/>
      <c r="H125" s="39"/>
      <c r="I125" s="31" t="s">
        <v>31</v>
      </c>
      <c r="J125" s="35" t="str">
        <f>E24</f>
        <v xml:space="preserve"> </v>
      </c>
      <c r="K125" s="39"/>
      <c r="L125" s="62"/>
      <c r="S125" s="37"/>
      <c r="T125" s="37"/>
      <c r="U125" s="37"/>
      <c r="V125" s="37"/>
      <c r="W125" s="37"/>
      <c r="X125" s="37"/>
      <c r="Y125" s="37"/>
      <c r="Z125" s="37"/>
      <c r="AA125" s="37"/>
      <c r="AB125" s="37"/>
      <c r="AC125" s="37"/>
      <c r="AD125" s="37"/>
      <c r="AE125" s="37"/>
    </row>
    <row r="126" s="2" customFormat="1" ht="10.32" customHeight="1">
      <c r="A126" s="37"/>
      <c r="B126" s="38"/>
      <c r="C126" s="39"/>
      <c r="D126" s="39"/>
      <c r="E126" s="39"/>
      <c r="F126" s="39"/>
      <c r="G126" s="39"/>
      <c r="H126" s="39"/>
      <c r="I126" s="39"/>
      <c r="J126" s="39"/>
      <c r="K126" s="39"/>
      <c r="L126" s="62"/>
      <c r="S126" s="37"/>
      <c r="T126" s="37"/>
      <c r="U126" s="37"/>
      <c r="V126" s="37"/>
      <c r="W126" s="37"/>
      <c r="X126" s="37"/>
      <c r="Y126" s="37"/>
      <c r="Z126" s="37"/>
      <c r="AA126" s="37"/>
      <c r="AB126" s="37"/>
      <c r="AC126" s="37"/>
      <c r="AD126" s="37"/>
      <c r="AE126" s="37"/>
    </row>
    <row r="127" s="11" customFormat="1" ht="29.28" customHeight="1">
      <c r="A127" s="190"/>
      <c r="B127" s="191"/>
      <c r="C127" s="192" t="s">
        <v>114</v>
      </c>
      <c r="D127" s="193" t="s">
        <v>58</v>
      </c>
      <c r="E127" s="193" t="s">
        <v>54</v>
      </c>
      <c r="F127" s="193" t="s">
        <v>55</v>
      </c>
      <c r="G127" s="193" t="s">
        <v>115</v>
      </c>
      <c r="H127" s="193" t="s">
        <v>116</v>
      </c>
      <c r="I127" s="193" t="s">
        <v>117</v>
      </c>
      <c r="J127" s="193" t="s">
        <v>108</v>
      </c>
      <c r="K127" s="194" t="s">
        <v>118</v>
      </c>
      <c r="L127" s="195"/>
      <c r="M127" s="99" t="s">
        <v>1</v>
      </c>
      <c r="N127" s="100" t="s">
        <v>37</v>
      </c>
      <c r="O127" s="100" t="s">
        <v>119</v>
      </c>
      <c r="P127" s="100" t="s">
        <v>120</v>
      </c>
      <c r="Q127" s="100" t="s">
        <v>121</v>
      </c>
      <c r="R127" s="100" t="s">
        <v>122</v>
      </c>
      <c r="S127" s="100" t="s">
        <v>123</v>
      </c>
      <c r="T127" s="101" t="s">
        <v>124</v>
      </c>
      <c r="U127" s="190"/>
      <c r="V127" s="190"/>
      <c r="W127" s="190"/>
      <c r="X127" s="190"/>
      <c r="Y127" s="190"/>
      <c r="Z127" s="190"/>
      <c r="AA127" s="190"/>
      <c r="AB127" s="190"/>
      <c r="AC127" s="190"/>
      <c r="AD127" s="190"/>
      <c r="AE127" s="190"/>
    </row>
    <row r="128" s="2" customFormat="1" ht="22.8" customHeight="1">
      <c r="A128" s="37"/>
      <c r="B128" s="38"/>
      <c r="C128" s="106" t="s">
        <v>125</v>
      </c>
      <c r="D128" s="39"/>
      <c r="E128" s="39"/>
      <c r="F128" s="39"/>
      <c r="G128" s="39"/>
      <c r="H128" s="39"/>
      <c r="I128" s="39"/>
      <c r="J128" s="196">
        <f>BK128</f>
        <v>0</v>
      </c>
      <c r="K128" s="39"/>
      <c r="L128" s="43"/>
      <c r="M128" s="102"/>
      <c r="N128" s="197"/>
      <c r="O128" s="103"/>
      <c r="P128" s="198">
        <f>P129+P477</f>
        <v>0</v>
      </c>
      <c r="Q128" s="103"/>
      <c r="R128" s="198">
        <f>R129+R477</f>
        <v>141.85467603000001</v>
      </c>
      <c r="S128" s="103"/>
      <c r="T128" s="199">
        <f>T129+T477</f>
        <v>481.56561000000005</v>
      </c>
      <c r="U128" s="37"/>
      <c r="V128" s="37"/>
      <c r="W128" s="37"/>
      <c r="X128" s="37"/>
      <c r="Y128" s="37"/>
      <c r="Z128" s="37"/>
      <c r="AA128" s="37"/>
      <c r="AB128" s="37"/>
      <c r="AC128" s="37"/>
      <c r="AD128" s="37"/>
      <c r="AE128" s="37"/>
      <c r="AT128" s="16" t="s">
        <v>72</v>
      </c>
      <c r="AU128" s="16" t="s">
        <v>110</v>
      </c>
      <c r="BK128" s="200">
        <f>BK129+BK477</f>
        <v>0</v>
      </c>
    </row>
    <row r="129" s="12" customFormat="1" ht="25.92" customHeight="1">
      <c r="A129" s="12"/>
      <c r="B129" s="201"/>
      <c r="C129" s="202"/>
      <c r="D129" s="203" t="s">
        <v>72</v>
      </c>
      <c r="E129" s="204" t="s">
        <v>126</v>
      </c>
      <c r="F129" s="204" t="s">
        <v>127</v>
      </c>
      <c r="G129" s="202"/>
      <c r="H129" s="202"/>
      <c r="I129" s="205"/>
      <c r="J129" s="206">
        <f>BK129</f>
        <v>0</v>
      </c>
      <c r="K129" s="202"/>
      <c r="L129" s="207"/>
      <c r="M129" s="208"/>
      <c r="N129" s="209"/>
      <c r="O129" s="209"/>
      <c r="P129" s="210">
        <f>P130+P175+P201+P202+P222+P247+P266+P453+P472</f>
        <v>0</v>
      </c>
      <c r="Q129" s="209"/>
      <c r="R129" s="210">
        <f>R130+R175+R201+R202+R222+R247+R266+R453+R472</f>
        <v>140.93608023000002</v>
      </c>
      <c r="S129" s="209"/>
      <c r="T129" s="211">
        <f>T130+T175+T201+T202+T222+T247+T266+T453+T472</f>
        <v>480.60625000000005</v>
      </c>
      <c r="U129" s="12"/>
      <c r="V129" s="12"/>
      <c r="W129" s="12"/>
      <c r="X129" s="12"/>
      <c r="Y129" s="12"/>
      <c r="Z129" s="12"/>
      <c r="AA129" s="12"/>
      <c r="AB129" s="12"/>
      <c r="AC129" s="12"/>
      <c r="AD129" s="12"/>
      <c r="AE129" s="12"/>
      <c r="AR129" s="212" t="s">
        <v>78</v>
      </c>
      <c r="AT129" s="213" t="s">
        <v>72</v>
      </c>
      <c r="AU129" s="213" t="s">
        <v>73</v>
      </c>
      <c r="AY129" s="212" t="s">
        <v>128</v>
      </c>
      <c r="BK129" s="214">
        <f>BK130+BK175+BK201+BK202+BK222+BK247+BK266+BK453+BK472</f>
        <v>0</v>
      </c>
    </row>
    <row r="130" s="12" customFormat="1" ht="22.8" customHeight="1">
      <c r="A130" s="12"/>
      <c r="B130" s="201"/>
      <c r="C130" s="202"/>
      <c r="D130" s="203" t="s">
        <v>72</v>
      </c>
      <c r="E130" s="233" t="s">
        <v>78</v>
      </c>
      <c r="F130" s="233" t="s">
        <v>154</v>
      </c>
      <c r="G130" s="202"/>
      <c r="H130" s="202"/>
      <c r="I130" s="205"/>
      <c r="J130" s="234">
        <f>BK130</f>
        <v>0</v>
      </c>
      <c r="K130" s="202"/>
      <c r="L130" s="207"/>
      <c r="M130" s="208"/>
      <c r="N130" s="209"/>
      <c r="O130" s="209"/>
      <c r="P130" s="210">
        <f>SUM(P131:P174)</f>
        <v>0</v>
      </c>
      <c r="Q130" s="209"/>
      <c r="R130" s="210">
        <f>SUM(R131:R174)</f>
        <v>58.3663521</v>
      </c>
      <c r="S130" s="209"/>
      <c r="T130" s="211">
        <f>SUM(T131:T174)</f>
        <v>127.87135000000001</v>
      </c>
      <c r="U130" s="12"/>
      <c r="V130" s="12"/>
      <c r="W130" s="12"/>
      <c r="X130" s="12"/>
      <c r="Y130" s="12"/>
      <c r="Z130" s="12"/>
      <c r="AA130" s="12"/>
      <c r="AB130" s="12"/>
      <c r="AC130" s="12"/>
      <c r="AD130" s="12"/>
      <c r="AE130" s="12"/>
      <c r="AR130" s="212" t="s">
        <v>78</v>
      </c>
      <c r="AT130" s="213" t="s">
        <v>72</v>
      </c>
      <c r="AU130" s="213" t="s">
        <v>78</v>
      </c>
      <c r="AY130" s="212" t="s">
        <v>128</v>
      </c>
      <c r="BK130" s="214">
        <f>SUM(BK131:BK174)</f>
        <v>0</v>
      </c>
    </row>
    <row r="131" s="2" customFormat="1" ht="33" customHeight="1">
      <c r="A131" s="37"/>
      <c r="B131" s="38"/>
      <c r="C131" s="215" t="s">
        <v>78</v>
      </c>
      <c r="D131" s="215" t="s">
        <v>129</v>
      </c>
      <c r="E131" s="216" t="s">
        <v>155</v>
      </c>
      <c r="F131" s="217" t="s">
        <v>156</v>
      </c>
      <c r="G131" s="218" t="s">
        <v>157</v>
      </c>
      <c r="H131" s="219">
        <v>164</v>
      </c>
      <c r="I131" s="220"/>
      <c r="J131" s="221">
        <f>ROUND(I131*H131,2)</f>
        <v>0</v>
      </c>
      <c r="K131" s="217" t="s">
        <v>158</v>
      </c>
      <c r="L131" s="43"/>
      <c r="M131" s="222" t="s">
        <v>1</v>
      </c>
      <c r="N131" s="223" t="s">
        <v>38</v>
      </c>
      <c r="O131" s="90"/>
      <c r="P131" s="224">
        <f>O131*H131</f>
        <v>0</v>
      </c>
      <c r="Q131" s="224">
        <v>0</v>
      </c>
      <c r="R131" s="224">
        <f>Q131*H131</f>
        <v>0</v>
      </c>
      <c r="S131" s="224">
        <v>0</v>
      </c>
      <c r="T131" s="225">
        <f>S131*H131</f>
        <v>0</v>
      </c>
      <c r="U131" s="37"/>
      <c r="V131" s="37"/>
      <c r="W131" s="37"/>
      <c r="X131" s="37"/>
      <c r="Y131" s="37"/>
      <c r="Z131" s="37"/>
      <c r="AA131" s="37"/>
      <c r="AB131" s="37"/>
      <c r="AC131" s="37"/>
      <c r="AD131" s="37"/>
      <c r="AE131" s="37"/>
      <c r="AR131" s="226" t="s">
        <v>88</v>
      </c>
      <c r="AT131" s="226" t="s">
        <v>129</v>
      </c>
      <c r="AU131" s="226" t="s">
        <v>82</v>
      </c>
      <c r="AY131" s="16" t="s">
        <v>128</v>
      </c>
      <c r="BE131" s="227">
        <f>IF(N131="základní",J131,0)</f>
        <v>0</v>
      </c>
      <c r="BF131" s="227">
        <f>IF(N131="snížená",J131,0)</f>
        <v>0</v>
      </c>
      <c r="BG131" s="227">
        <f>IF(N131="zákl. přenesená",J131,0)</f>
        <v>0</v>
      </c>
      <c r="BH131" s="227">
        <f>IF(N131="sníž. přenesená",J131,0)</f>
        <v>0</v>
      </c>
      <c r="BI131" s="227">
        <f>IF(N131="nulová",J131,0)</f>
        <v>0</v>
      </c>
      <c r="BJ131" s="16" t="s">
        <v>78</v>
      </c>
      <c r="BK131" s="227">
        <f>ROUND(I131*H131,2)</f>
        <v>0</v>
      </c>
      <c r="BL131" s="16" t="s">
        <v>88</v>
      </c>
      <c r="BM131" s="226" t="s">
        <v>739</v>
      </c>
    </row>
    <row r="132" s="2" customFormat="1">
      <c r="A132" s="37"/>
      <c r="B132" s="38"/>
      <c r="C132" s="39"/>
      <c r="D132" s="228" t="s">
        <v>160</v>
      </c>
      <c r="E132" s="39"/>
      <c r="F132" s="239" t="s">
        <v>161</v>
      </c>
      <c r="G132" s="39"/>
      <c r="H132" s="39"/>
      <c r="I132" s="230"/>
      <c r="J132" s="39"/>
      <c r="K132" s="39"/>
      <c r="L132" s="43"/>
      <c r="M132" s="231"/>
      <c r="N132" s="232"/>
      <c r="O132" s="90"/>
      <c r="P132" s="90"/>
      <c r="Q132" s="90"/>
      <c r="R132" s="90"/>
      <c r="S132" s="90"/>
      <c r="T132" s="91"/>
      <c r="U132" s="37"/>
      <c r="V132" s="37"/>
      <c r="W132" s="37"/>
      <c r="X132" s="37"/>
      <c r="Y132" s="37"/>
      <c r="Z132" s="37"/>
      <c r="AA132" s="37"/>
      <c r="AB132" s="37"/>
      <c r="AC132" s="37"/>
      <c r="AD132" s="37"/>
      <c r="AE132" s="37"/>
      <c r="AT132" s="16" t="s">
        <v>160</v>
      </c>
      <c r="AU132" s="16" t="s">
        <v>82</v>
      </c>
    </row>
    <row r="133" s="13" customFormat="1">
      <c r="A133" s="13"/>
      <c r="B133" s="240"/>
      <c r="C133" s="241"/>
      <c r="D133" s="228" t="s">
        <v>162</v>
      </c>
      <c r="E133" s="242" t="s">
        <v>1</v>
      </c>
      <c r="F133" s="243" t="s">
        <v>740</v>
      </c>
      <c r="G133" s="241"/>
      <c r="H133" s="244">
        <v>164</v>
      </c>
      <c r="I133" s="245"/>
      <c r="J133" s="241"/>
      <c r="K133" s="241"/>
      <c r="L133" s="246"/>
      <c r="M133" s="247"/>
      <c r="N133" s="248"/>
      <c r="O133" s="248"/>
      <c r="P133" s="248"/>
      <c r="Q133" s="248"/>
      <c r="R133" s="248"/>
      <c r="S133" s="248"/>
      <c r="T133" s="249"/>
      <c r="U133" s="13"/>
      <c r="V133" s="13"/>
      <c r="W133" s="13"/>
      <c r="X133" s="13"/>
      <c r="Y133" s="13"/>
      <c r="Z133" s="13"/>
      <c r="AA133" s="13"/>
      <c r="AB133" s="13"/>
      <c r="AC133" s="13"/>
      <c r="AD133" s="13"/>
      <c r="AE133" s="13"/>
      <c r="AT133" s="250" t="s">
        <v>162</v>
      </c>
      <c r="AU133" s="250" t="s">
        <v>82</v>
      </c>
      <c r="AV133" s="13" t="s">
        <v>82</v>
      </c>
      <c r="AW133" s="13" t="s">
        <v>30</v>
      </c>
      <c r="AX133" s="13" t="s">
        <v>78</v>
      </c>
      <c r="AY133" s="250" t="s">
        <v>128</v>
      </c>
    </row>
    <row r="134" s="2" customFormat="1" ht="21.75" customHeight="1">
      <c r="A134" s="37"/>
      <c r="B134" s="38"/>
      <c r="C134" s="215" t="s">
        <v>82</v>
      </c>
      <c r="D134" s="215" t="s">
        <v>129</v>
      </c>
      <c r="E134" s="216" t="s">
        <v>741</v>
      </c>
      <c r="F134" s="217" t="s">
        <v>742</v>
      </c>
      <c r="G134" s="218" t="s">
        <v>207</v>
      </c>
      <c r="H134" s="219">
        <v>20</v>
      </c>
      <c r="I134" s="220"/>
      <c r="J134" s="221">
        <f>ROUND(I134*H134,2)</f>
        <v>0</v>
      </c>
      <c r="K134" s="217" t="s">
        <v>158</v>
      </c>
      <c r="L134" s="43"/>
      <c r="M134" s="222" t="s">
        <v>1</v>
      </c>
      <c r="N134" s="223" t="s">
        <v>38</v>
      </c>
      <c r="O134" s="90"/>
      <c r="P134" s="224">
        <f>O134*H134</f>
        <v>0</v>
      </c>
      <c r="Q134" s="224">
        <v>0</v>
      </c>
      <c r="R134" s="224">
        <f>Q134*H134</f>
        <v>0</v>
      </c>
      <c r="S134" s="224">
        <v>0</v>
      </c>
      <c r="T134" s="225">
        <f>S134*H134</f>
        <v>0</v>
      </c>
      <c r="U134" s="37"/>
      <c r="V134" s="37"/>
      <c r="W134" s="37"/>
      <c r="X134" s="37"/>
      <c r="Y134" s="37"/>
      <c r="Z134" s="37"/>
      <c r="AA134" s="37"/>
      <c r="AB134" s="37"/>
      <c r="AC134" s="37"/>
      <c r="AD134" s="37"/>
      <c r="AE134" s="37"/>
      <c r="AR134" s="226" t="s">
        <v>88</v>
      </c>
      <c r="AT134" s="226" t="s">
        <v>129</v>
      </c>
      <c r="AU134" s="226" t="s">
        <v>82</v>
      </c>
      <c r="AY134" s="16" t="s">
        <v>128</v>
      </c>
      <c r="BE134" s="227">
        <f>IF(N134="základní",J134,0)</f>
        <v>0</v>
      </c>
      <c r="BF134" s="227">
        <f>IF(N134="snížená",J134,0)</f>
        <v>0</v>
      </c>
      <c r="BG134" s="227">
        <f>IF(N134="zákl. přenesená",J134,0)</f>
        <v>0</v>
      </c>
      <c r="BH134" s="227">
        <f>IF(N134="sníž. přenesená",J134,0)</f>
        <v>0</v>
      </c>
      <c r="BI134" s="227">
        <f>IF(N134="nulová",J134,0)</f>
        <v>0</v>
      </c>
      <c r="BJ134" s="16" t="s">
        <v>78</v>
      </c>
      <c r="BK134" s="227">
        <f>ROUND(I134*H134,2)</f>
        <v>0</v>
      </c>
      <c r="BL134" s="16" t="s">
        <v>88</v>
      </c>
      <c r="BM134" s="226" t="s">
        <v>743</v>
      </c>
    </row>
    <row r="135" s="2" customFormat="1">
      <c r="A135" s="37"/>
      <c r="B135" s="38"/>
      <c r="C135" s="39"/>
      <c r="D135" s="228" t="s">
        <v>160</v>
      </c>
      <c r="E135" s="39"/>
      <c r="F135" s="239" t="s">
        <v>744</v>
      </c>
      <c r="G135" s="39"/>
      <c r="H135" s="39"/>
      <c r="I135" s="230"/>
      <c r="J135" s="39"/>
      <c r="K135" s="39"/>
      <c r="L135" s="43"/>
      <c r="M135" s="231"/>
      <c r="N135" s="232"/>
      <c r="O135" s="90"/>
      <c r="P135" s="90"/>
      <c r="Q135" s="90"/>
      <c r="R135" s="90"/>
      <c r="S135" s="90"/>
      <c r="T135" s="91"/>
      <c r="U135" s="37"/>
      <c r="V135" s="37"/>
      <c r="W135" s="37"/>
      <c r="X135" s="37"/>
      <c r="Y135" s="37"/>
      <c r="Z135" s="37"/>
      <c r="AA135" s="37"/>
      <c r="AB135" s="37"/>
      <c r="AC135" s="37"/>
      <c r="AD135" s="37"/>
      <c r="AE135" s="37"/>
      <c r="AT135" s="16" t="s">
        <v>160</v>
      </c>
      <c r="AU135" s="16" t="s">
        <v>82</v>
      </c>
    </row>
    <row r="136" s="13" customFormat="1">
      <c r="A136" s="13"/>
      <c r="B136" s="240"/>
      <c r="C136" s="241"/>
      <c r="D136" s="228" t="s">
        <v>162</v>
      </c>
      <c r="E136" s="242" t="s">
        <v>1</v>
      </c>
      <c r="F136" s="243" t="s">
        <v>269</v>
      </c>
      <c r="G136" s="241"/>
      <c r="H136" s="244">
        <v>20</v>
      </c>
      <c r="I136" s="245"/>
      <c r="J136" s="241"/>
      <c r="K136" s="241"/>
      <c r="L136" s="246"/>
      <c r="M136" s="247"/>
      <c r="N136" s="248"/>
      <c r="O136" s="248"/>
      <c r="P136" s="248"/>
      <c r="Q136" s="248"/>
      <c r="R136" s="248"/>
      <c r="S136" s="248"/>
      <c r="T136" s="249"/>
      <c r="U136" s="13"/>
      <c r="V136" s="13"/>
      <c r="W136" s="13"/>
      <c r="X136" s="13"/>
      <c r="Y136" s="13"/>
      <c r="Z136" s="13"/>
      <c r="AA136" s="13"/>
      <c r="AB136" s="13"/>
      <c r="AC136" s="13"/>
      <c r="AD136" s="13"/>
      <c r="AE136" s="13"/>
      <c r="AT136" s="250" t="s">
        <v>162</v>
      </c>
      <c r="AU136" s="250" t="s">
        <v>82</v>
      </c>
      <c r="AV136" s="13" t="s">
        <v>82</v>
      </c>
      <c r="AW136" s="13" t="s">
        <v>30</v>
      </c>
      <c r="AX136" s="13" t="s">
        <v>78</v>
      </c>
      <c r="AY136" s="250" t="s">
        <v>128</v>
      </c>
    </row>
    <row r="137" s="2" customFormat="1">
      <c r="A137" s="37"/>
      <c r="B137" s="38"/>
      <c r="C137" s="215" t="s">
        <v>85</v>
      </c>
      <c r="D137" s="215" t="s">
        <v>129</v>
      </c>
      <c r="E137" s="216" t="s">
        <v>745</v>
      </c>
      <c r="F137" s="217" t="s">
        <v>746</v>
      </c>
      <c r="G137" s="218" t="s">
        <v>207</v>
      </c>
      <c r="H137" s="219">
        <v>20</v>
      </c>
      <c r="I137" s="220"/>
      <c r="J137" s="221">
        <f>ROUND(I137*H137,2)</f>
        <v>0</v>
      </c>
      <c r="K137" s="217" t="s">
        <v>158</v>
      </c>
      <c r="L137" s="43"/>
      <c r="M137" s="222" t="s">
        <v>1</v>
      </c>
      <c r="N137" s="223" t="s">
        <v>38</v>
      </c>
      <c r="O137" s="90"/>
      <c r="P137" s="224">
        <f>O137*H137</f>
        <v>0</v>
      </c>
      <c r="Q137" s="224">
        <v>0</v>
      </c>
      <c r="R137" s="224">
        <f>Q137*H137</f>
        <v>0</v>
      </c>
      <c r="S137" s="224">
        <v>0</v>
      </c>
      <c r="T137" s="225">
        <f>S137*H137</f>
        <v>0</v>
      </c>
      <c r="U137" s="37"/>
      <c r="V137" s="37"/>
      <c r="W137" s="37"/>
      <c r="X137" s="37"/>
      <c r="Y137" s="37"/>
      <c r="Z137" s="37"/>
      <c r="AA137" s="37"/>
      <c r="AB137" s="37"/>
      <c r="AC137" s="37"/>
      <c r="AD137" s="37"/>
      <c r="AE137" s="37"/>
      <c r="AR137" s="226" t="s">
        <v>88</v>
      </c>
      <c r="AT137" s="226" t="s">
        <v>129</v>
      </c>
      <c r="AU137" s="226" t="s">
        <v>82</v>
      </c>
      <c r="AY137" s="16" t="s">
        <v>128</v>
      </c>
      <c r="BE137" s="227">
        <f>IF(N137="základní",J137,0)</f>
        <v>0</v>
      </c>
      <c r="BF137" s="227">
        <f>IF(N137="snížená",J137,0)</f>
        <v>0</v>
      </c>
      <c r="BG137" s="227">
        <f>IF(N137="zákl. přenesená",J137,0)</f>
        <v>0</v>
      </c>
      <c r="BH137" s="227">
        <f>IF(N137="sníž. přenesená",J137,0)</f>
        <v>0</v>
      </c>
      <c r="BI137" s="227">
        <f>IF(N137="nulová",J137,0)</f>
        <v>0</v>
      </c>
      <c r="BJ137" s="16" t="s">
        <v>78</v>
      </c>
      <c r="BK137" s="227">
        <f>ROUND(I137*H137,2)</f>
        <v>0</v>
      </c>
      <c r="BL137" s="16" t="s">
        <v>88</v>
      </c>
      <c r="BM137" s="226" t="s">
        <v>747</v>
      </c>
    </row>
    <row r="138" s="2" customFormat="1">
      <c r="A138" s="37"/>
      <c r="B138" s="38"/>
      <c r="C138" s="39"/>
      <c r="D138" s="228" t="s">
        <v>160</v>
      </c>
      <c r="E138" s="39"/>
      <c r="F138" s="239" t="s">
        <v>748</v>
      </c>
      <c r="G138" s="39"/>
      <c r="H138" s="39"/>
      <c r="I138" s="230"/>
      <c r="J138" s="39"/>
      <c r="K138" s="39"/>
      <c r="L138" s="43"/>
      <c r="M138" s="231"/>
      <c r="N138" s="232"/>
      <c r="O138" s="90"/>
      <c r="P138" s="90"/>
      <c r="Q138" s="90"/>
      <c r="R138" s="90"/>
      <c r="S138" s="90"/>
      <c r="T138" s="91"/>
      <c r="U138" s="37"/>
      <c r="V138" s="37"/>
      <c r="W138" s="37"/>
      <c r="X138" s="37"/>
      <c r="Y138" s="37"/>
      <c r="Z138" s="37"/>
      <c r="AA138" s="37"/>
      <c r="AB138" s="37"/>
      <c r="AC138" s="37"/>
      <c r="AD138" s="37"/>
      <c r="AE138" s="37"/>
      <c r="AT138" s="16" t="s">
        <v>160</v>
      </c>
      <c r="AU138" s="16" t="s">
        <v>82</v>
      </c>
    </row>
    <row r="139" s="13" customFormat="1">
      <c r="A139" s="13"/>
      <c r="B139" s="240"/>
      <c r="C139" s="241"/>
      <c r="D139" s="228" t="s">
        <v>162</v>
      </c>
      <c r="E139" s="242" t="s">
        <v>1</v>
      </c>
      <c r="F139" s="243" t="s">
        <v>269</v>
      </c>
      <c r="G139" s="241"/>
      <c r="H139" s="244">
        <v>20</v>
      </c>
      <c r="I139" s="245"/>
      <c r="J139" s="241"/>
      <c r="K139" s="241"/>
      <c r="L139" s="246"/>
      <c r="M139" s="247"/>
      <c r="N139" s="248"/>
      <c r="O139" s="248"/>
      <c r="P139" s="248"/>
      <c r="Q139" s="248"/>
      <c r="R139" s="248"/>
      <c r="S139" s="248"/>
      <c r="T139" s="249"/>
      <c r="U139" s="13"/>
      <c r="V139" s="13"/>
      <c r="W139" s="13"/>
      <c r="X139" s="13"/>
      <c r="Y139" s="13"/>
      <c r="Z139" s="13"/>
      <c r="AA139" s="13"/>
      <c r="AB139" s="13"/>
      <c r="AC139" s="13"/>
      <c r="AD139" s="13"/>
      <c r="AE139" s="13"/>
      <c r="AT139" s="250" t="s">
        <v>162</v>
      </c>
      <c r="AU139" s="250" t="s">
        <v>82</v>
      </c>
      <c r="AV139" s="13" t="s">
        <v>82</v>
      </c>
      <c r="AW139" s="13" t="s">
        <v>30</v>
      </c>
      <c r="AX139" s="13" t="s">
        <v>78</v>
      </c>
      <c r="AY139" s="250" t="s">
        <v>128</v>
      </c>
    </row>
    <row r="140" s="2" customFormat="1">
      <c r="A140" s="37"/>
      <c r="B140" s="38"/>
      <c r="C140" s="215" t="s">
        <v>88</v>
      </c>
      <c r="D140" s="215" t="s">
        <v>129</v>
      </c>
      <c r="E140" s="216" t="s">
        <v>749</v>
      </c>
      <c r="F140" s="217" t="s">
        <v>750</v>
      </c>
      <c r="G140" s="218" t="s">
        <v>157</v>
      </c>
      <c r="H140" s="219">
        <v>219.81</v>
      </c>
      <c r="I140" s="220"/>
      <c r="J140" s="221">
        <f>ROUND(I140*H140,2)</f>
        <v>0</v>
      </c>
      <c r="K140" s="217" t="s">
        <v>158</v>
      </c>
      <c r="L140" s="43"/>
      <c r="M140" s="222" t="s">
        <v>1</v>
      </c>
      <c r="N140" s="223" t="s">
        <v>38</v>
      </c>
      <c r="O140" s="90"/>
      <c r="P140" s="224">
        <f>O140*H140</f>
        <v>0</v>
      </c>
      <c r="Q140" s="224">
        <v>5.0000000000000002E-05</v>
      </c>
      <c r="R140" s="224">
        <f>Q140*H140</f>
        <v>0.0109905</v>
      </c>
      <c r="S140" s="224">
        <v>0.11500000000000001</v>
      </c>
      <c r="T140" s="225">
        <f>S140*H140</f>
        <v>25.27815</v>
      </c>
      <c r="U140" s="37"/>
      <c r="V140" s="37"/>
      <c r="W140" s="37"/>
      <c r="X140" s="37"/>
      <c r="Y140" s="37"/>
      <c r="Z140" s="37"/>
      <c r="AA140" s="37"/>
      <c r="AB140" s="37"/>
      <c r="AC140" s="37"/>
      <c r="AD140" s="37"/>
      <c r="AE140" s="37"/>
      <c r="AR140" s="226" t="s">
        <v>88</v>
      </c>
      <c r="AT140" s="226" t="s">
        <v>129</v>
      </c>
      <c r="AU140" s="226" t="s">
        <v>82</v>
      </c>
      <c r="AY140" s="16" t="s">
        <v>128</v>
      </c>
      <c r="BE140" s="227">
        <f>IF(N140="základní",J140,0)</f>
        <v>0</v>
      </c>
      <c r="BF140" s="227">
        <f>IF(N140="snížená",J140,0)</f>
        <v>0</v>
      </c>
      <c r="BG140" s="227">
        <f>IF(N140="zákl. přenesená",J140,0)</f>
        <v>0</v>
      </c>
      <c r="BH140" s="227">
        <f>IF(N140="sníž. přenesená",J140,0)</f>
        <v>0</v>
      </c>
      <c r="BI140" s="227">
        <f>IF(N140="nulová",J140,0)</f>
        <v>0</v>
      </c>
      <c r="BJ140" s="16" t="s">
        <v>78</v>
      </c>
      <c r="BK140" s="227">
        <f>ROUND(I140*H140,2)</f>
        <v>0</v>
      </c>
      <c r="BL140" s="16" t="s">
        <v>88</v>
      </c>
      <c r="BM140" s="226" t="s">
        <v>751</v>
      </c>
    </row>
    <row r="141" s="2" customFormat="1">
      <c r="A141" s="37"/>
      <c r="B141" s="38"/>
      <c r="C141" s="39"/>
      <c r="D141" s="228" t="s">
        <v>160</v>
      </c>
      <c r="E141" s="39"/>
      <c r="F141" s="239" t="s">
        <v>752</v>
      </c>
      <c r="G141" s="39"/>
      <c r="H141" s="39"/>
      <c r="I141" s="230"/>
      <c r="J141" s="39"/>
      <c r="K141" s="39"/>
      <c r="L141" s="43"/>
      <c r="M141" s="231"/>
      <c r="N141" s="232"/>
      <c r="O141" s="90"/>
      <c r="P141" s="90"/>
      <c r="Q141" s="90"/>
      <c r="R141" s="90"/>
      <c r="S141" s="90"/>
      <c r="T141" s="91"/>
      <c r="U141" s="37"/>
      <c r="V141" s="37"/>
      <c r="W141" s="37"/>
      <c r="X141" s="37"/>
      <c r="Y141" s="37"/>
      <c r="Z141" s="37"/>
      <c r="AA141" s="37"/>
      <c r="AB141" s="37"/>
      <c r="AC141" s="37"/>
      <c r="AD141" s="37"/>
      <c r="AE141" s="37"/>
      <c r="AT141" s="16" t="s">
        <v>160</v>
      </c>
      <c r="AU141" s="16" t="s">
        <v>82</v>
      </c>
    </row>
    <row r="142" s="13" customFormat="1">
      <c r="A142" s="13"/>
      <c r="B142" s="240"/>
      <c r="C142" s="241"/>
      <c r="D142" s="228" t="s">
        <v>162</v>
      </c>
      <c r="E142" s="242" t="s">
        <v>1</v>
      </c>
      <c r="F142" s="243" t="s">
        <v>753</v>
      </c>
      <c r="G142" s="241"/>
      <c r="H142" s="244">
        <v>219.81</v>
      </c>
      <c r="I142" s="245"/>
      <c r="J142" s="241"/>
      <c r="K142" s="241"/>
      <c r="L142" s="246"/>
      <c r="M142" s="247"/>
      <c r="N142" s="248"/>
      <c r="O142" s="248"/>
      <c r="P142" s="248"/>
      <c r="Q142" s="248"/>
      <c r="R142" s="248"/>
      <c r="S142" s="248"/>
      <c r="T142" s="249"/>
      <c r="U142" s="13"/>
      <c r="V142" s="13"/>
      <c r="W142" s="13"/>
      <c r="X142" s="13"/>
      <c r="Y142" s="13"/>
      <c r="Z142" s="13"/>
      <c r="AA142" s="13"/>
      <c r="AB142" s="13"/>
      <c r="AC142" s="13"/>
      <c r="AD142" s="13"/>
      <c r="AE142" s="13"/>
      <c r="AT142" s="250" t="s">
        <v>162</v>
      </c>
      <c r="AU142" s="250" t="s">
        <v>82</v>
      </c>
      <c r="AV142" s="13" t="s">
        <v>82</v>
      </c>
      <c r="AW142" s="13" t="s">
        <v>30</v>
      </c>
      <c r="AX142" s="13" t="s">
        <v>78</v>
      </c>
      <c r="AY142" s="250" t="s">
        <v>128</v>
      </c>
    </row>
    <row r="143" s="2" customFormat="1">
      <c r="A143" s="37"/>
      <c r="B143" s="38"/>
      <c r="C143" s="215" t="s">
        <v>91</v>
      </c>
      <c r="D143" s="215" t="s">
        <v>129</v>
      </c>
      <c r="E143" s="216" t="s">
        <v>754</v>
      </c>
      <c r="F143" s="217" t="s">
        <v>755</v>
      </c>
      <c r="G143" s="218" t="s">
        <v>157</v>
      </c>
      <c r="H143" s="219">
        <v>24.640000000000001</v>
      </c>
      <c r="I143" s="220"/>
      <c r="J143" s="221">
        <f>ROUND(I143*H143,2)</f>
        <v>0</v>
      </c>
      <c r="K143" s="217" t="s">
        <v>158</v>
      </c>
      <c r="L143" s="43"/>
      <c r="M143" s="222" t="s">
        <v>1</v>
      </c>
      <c r="N143" s="223" t="s">
        <v>38</v>
      </c>
      <c r="O143" s="90"/>
      <c r="P143" s="224">
        <f>O143*H143</f>
        <v>0</v>
      </c>
      <c r="Q143" s="224">
        <v>9.0000000000000006E-05</v>
      </c>
      <c r="R143" s="224">
        <f>Q143*H143</f>
        <v>0.0022176000000000001</v>
      </c>
      <c r="S143" s="224">
        <v>0.23000000000000001</v>
      </c>
      <c r="T143" s="225">
        <f>S143*H143</f>
        <v>5.6672000000000002</v>
      </c>
      <c r="U143" s="37"/>
      <c r="V143" s="37"/>
      <c r="W143" s="37"/>
      <c r="X143" s="37"/>
      <c r="Y143" s="37"/>
      <c r="Z143" s="37"/>
      <c r="AA143" s="37"/>
      <c r="AB143" s="37"/>
      <c r="AC143" s="37"/>
      <c r="AD143" s="37"/>
      <c r="AE143" s="37"/>
      <c r="AR143" s="226" t="s">
        <v>88</v>
      </c>
      <c r="AT143" s="226" t="s">
        <v>129</v>
      </c>
      <c r="AU143" s="226" t="s">
        <v>82</v>
      </c>
      <c r="AY143" s="16" t="s">
        <v>128</v>
      </c>
      <c r="BE143" s="227">
        <f>IF(N143="základní",J143,0)</f>
        <v>0</v>
      </c>
      <c r="BF143" s="227">
        <f>IF(N143="snížená",J143,0)</f>
        <v>0</v>
      </c>
      <c r="BG143" s="227">
        <f>IF(N143="zákl. přenesená",J143,0)</f>
        <v>0</v>
      </c>
      <c r="BH143" s="227">
        <f>IF(N143="sníž. přenesená",J143,0)</f>
        <v>0</v>
      </c>
      <c r="BI143" s="227">
        <f>IF(N143="nulová",J143,0)</f>
        <v>0</v>
      </c>
      <c r="BJ143" s="16" t="s">
        <v>78</v>
      </c>
      <c r="BK143" s="227">
        <f>ROUND(I143*H143,2)</f>
        <v>0</v>
      </c>
      <c r="BL143" s="16" t="s">
        <v>88</v>
      </c>
      <c r="BM143" s="226" t="s">
        <v>756</v>
      </c>
    </row>
    <row r="144" s="2" customFormat="1">
      <c r="A144" s="37"/>
      <c r="B144" s="38"/>
      <c r="C144" s="39"/>
      <c r="D144" s="228" t="s">
        <v>160</v>
      </c>
      <c r="E144" s="39"/>
      <c r="F144" s="239" t="s">
        <v>757</v>
      </c>
      <c r="G144" s="39"/>
      <c r="H144" s="39"/>
      <c r="I144" s="230"/>
      <c r="J144" s="39"/>
      <c r="K144" s="39"/>
      <c r="L144" s="43"/>
      <c r="M144" s="231"/>
      <c r="N144" s="232"/>
      <c r="O144" s="90"/>
      <c r="P144" s="90"/>
      <c r="Q144" s="90"/>
      <c r="R144" s="90"/>
      <c r="S144" s="90"/>
      <c r="T144" s="91"/>
      <c r="U144" s="37"/>
      <c r="V144" s="37"/>
      <c r="W144" s="37"/>
      <c r="X144" s="37"/>
      <c r="Y144" s="37"/>
      <c r="Z144" s="37"/>
      <c r="AA144" s="37"/>
      <c r="AB144" s="37"/>
      <c r="AC144" s="37"/>
      <c r="AD144" s="37"/>
      <c r="AE144" s="37"/>
      <c r="AT144" s="16" t="s">
        <v>160</v>
      </c>
      <c r="AU144" s="16" t="s">
        <v>82</v>
      </c>
    </row>
    <row r="145" s="13" customFormat="1">
      <c r="A145" s="13"/>
      <c r="B145" s="240"/>
      <c r="C145" s="241"/>
      <c r="D145" s="228" t="s">
        <v>162</v>
      </c>
      <c r="E145" s="242" t="s">
        <v>1</v>
      </c>
      <c r="F145" s="243" t="s">
        <v>758</v>
      </c>
      <c r="G145" s="241"/>
      <c r="H145" s="244">
        <v>24.640000000000001</v>
      </c>
      <c r="I145" s="245"/>
      <c r="J145" s="241"/>
      <c r="K145" s="241"/>
      <c r="L145" s="246"/>
      <c r="M145" s="247"/>
      <c r="N145" s="248"/>
      <c r="O145" s="248"/>
      <c r="P145" s="248"/>
      <c r="Q145" s="248"/>
      <c r="R145" s="248"/>
      <c r="S145" s="248"/>
      <c r="T145" s="249"/>
      <c r="U145" s="13"/>
      <c r="V145" s="13"/>
      <c r="W145" s="13"/>
      <c r="X145" s="13"/>
      <c r="Y145" s="13"/>
      <c r="Z145" s="13"/>
      <c r="AA145" s="13"/>
      <c r="AB145" s="13"/>
      <c r="AC145" s="13"/>
      <c r="AD145" s="13"/>
      <c r="AE145" s="13"/>
      <c r="AT145" s="250" t="s">
        <v>162</v>
      </c>
      <c r="AU145" s="250" t="s">
        <v>82</v>
      </c>
      <c r="AV145" s="13" t="s">
        <v>82</v>
      </c>
      <c r="AW145" s="13" t="s">
        <v>30</v>
      </c>
      <c r="AX145" s="13" t="s">
        <v>78</v>
      </c>
      <c r="AY145" s="250" t="s">
        <v>128</v>
      </c>
    </row>
    <row r="146" s="2" customFormat="1">
      <c r="A146" s="37"/>
      <c r="B146" s="38"/>
      <c r="C146" s="215" t="s">
        <v>94</v>
      </c>
      <c r="D146" s="215" t="s">
        <v>129</v>
      </c>
      <c r="E146" s="216" t="s">
        <v>164</v>
      </c>
      <c r="F146" s="217" t="s">
        <v>165</v>
      </c>
      <c r="G146" s="218" t="s">
        <v>157</v>
      </c>
      <c r="H146" s="219">
        <v>98.400000000000006</v>
      </c>
      <c r="I146" s="220"/>
      <c r="J146" s="221">
        <f>ROUND(I146*H146,2)</f>
        <v>0</v>
      </c>
      <c r="K146" s="217" t="s">
        <v>158</v>
      </c>
      <c r="L146" s="43"/>
      <c r="M146" s="222" t="s">
        <v>1</v>
      </c>
      <c r="N146" s="223" t="s">
        <v>38</v>
      </c>
      <c r="O146" s="90"/>
      <c r="P146" s="224">
        <f>O146*H146</f>
        <v>0</v>
      </c>
      <c r="Q146" s="224">
        <v>0.00017000000000000001</v>
      </c>
      <c r="R146" s="224">
        <f>Q146*H146</f>
        <v>0.016728000000000003</v>
      </c>
      <c r="S146" s="224">
        <v>0.46000000000000002</v>
      </c>
      <c r="T146" s="225">
        <f>S146*H146</f>
        <v>45.264000000000003</v>
      </c>
      <c r="U146" s="37"/>
      <c r="V146" s="37"/>
      <c r="W146" s="37"/>
      <c r="X146" s="37"/>
      <c r="Y146" s="37"/>
      <c r="Z146" s="37"/>
      <c r="AA146" s="37"/>
      <c r="AB146" s="37"/>
      <c r="AC146" s="37"/>
      <c r="AD146" s="37"/>
      <c r="AE146" s="37"/>
      <c r="AR146" s="226" t="s">
        <v>88</v>
      </c>
      <c r="AT146" s="226" t="s">
        <v>129</v>
      </c>
      <c r="AU146" s="226" t="s">
        <v>82</v>
      </c>
      <c r="AY146" s="16" t="s">
        <v>128</v>
      </c>
      <c r="BE146" s="227">
        <f>IF(N146="základní",J146,0)</f>
        <v>0</v>
      </c>
      <c r="BF146" s="227">
        <f>IF(N146="snížená",J146,0)</f>
        <v>0</v>
      </c>
      <c r="BG146" s="227">
        <f>IF(N146="zákl. přenesená",J146,0)</f>
        <v>0</v>
      </c>
      <c r="BH146" s="227">
        <f>IF(N146="sníž. přenesená",J146,0)</f>
        <v>0</v>
      </c>
      <c r="BI146" s="227">
        <f>IF(N146="nulová",J146,0)</f>
        <v>0</v>
      </c>
      <c r="BJ146" s="16" t="s">
        <v>78</v>
      </c>
      <c r="BK146" s="227">
        <f>ROUND(I146*H146,2)</f>
        <v>0</v>
      </c>
      <c r="BL146" s="16" t="s">
        <v>88</v>
      </c>
      <c r="BM146" s="226" t="s">
        <v>759</v>
      </c>
    </row>
    <row r="147" s="2" customFormat="1">
      <c r="A147" s="37"/>
      <c r="B147" s="38"/>
      <c r="C147" s="39"/>
      <c r="D147" s="228" t="s">
        <v>160</v>
      </c>
      <c r="E147" s="39"/>
      <c r="F147" s="239" t="s">
        <v>167</v>
      </c>
      <c r="G147" s="39"/>
      <c r="H147" s="39"/>
      <c r="I147" s="230"/>
      <c r="J147" s="39"/>
      <c r="K147" s="39"/>
      <c r="L147" s="43"/>
      <c r="M147" s="231"/>
      <c r="N147" s="232"/>
      <c r="O147" s="90"/>
      <c r="P147" s="90"/>
      <c r="Q147" s="90"/>
      <c r="R147" s="90"/>
      <c r="S147" s="90"/>
      <c r="T147" s="91"/>
      <c r="U147" s="37"/>
      <c r="V147" s="37"/>
      <c r="W147" s="37"/>
      <c r="X147" s="37"/>
      <c r="Y147" s="37"/>
      <c r="Z147" s="37"/>
      <c r="AA147" s="37"/>
      <c r="AB147" s="37"/>
      <c r="AC147" s="37"/>
      <c r="AD147" s="37"/>
      <c r="AE147" s="37"/>
      <c r="AT147" s="16" t="s">
        <v>160</v>
      </c>
      <c r="AU147" s="16" t="s">
        <v>82</v>
      </c>
    </row>
    <row r="148" s="13" customFormat="1">
      <c r="A148" s="13"/>
      <c r="B148" s="240"/>
      <c r="C148" s="241"/>
      <c r="D148" s="228" t="s">
        <v>162</v>
      </c>
      <c r="E148" s="242" t="s">
        <v>1</v>
      </c>
      <c r="F148" s="243" t="s">
        <v>760</v>
      </c>
      <c r="G148" s="241"/>
      <c r="H148" s="244">
        <v>98.400000000000006</v>
      </c>
      <c r="I148" s="245"/>
      <c r="J148" s="241"/>
      <c r="K148" s="241"/>
      <c r="L148" s="246"/>
      <c r="M148" s="247"/>
      <c r="N148" s="248"/>
      <c r="O148" s="248"/>
      <c r="P148" s="248"/>
      <c r="Q148" s="248"/>
      <c r="R148" s="248"/>
      <c r="S148" s="248"/>
      <c r="T148" s="249"/>
      <c r="U148" s="13"/>
      <c r="V148" s="13"/>
      <c r="W148" s="13"/>
      <c r="X148" s="13"/>
      <c r="Y148" s="13"/>
      <c r="Z148" s="13"/>
      <c r="AA148" s="13"/>
      <c r="AB148" s="13"/>
      <c r="AC148" s="13"/>
      <c r="AD148" s="13"/>
      <c r="AE148" s="13"/>
      <c r="AT148" s="250" t="s">
        <v>162</v>
      </c>
      <c r="AU148" s="250" t="s">
        <v>82</v>
      </c>
      <c r="AV148" s="13" t="s">
        <v>82</v>
      </c>
      <c r="AW148" s="13" t="s">
        <v>30</v>
      </c>
      <c r="AX148" s="13" t="s">
        <v>78</v>
      </c>
      <c r="AY148" s="250" t="s">
        <v>128</v>
      </c>
    </row>
    <row r="149" s="2" customFormat="1">
      <c r="A149" s="37"/>
      <c r="B149" s="38"/>
      <c r="C149" s="215" t="s">
        <v>97</v>
      </c>
      <c r="D149" s="215" t="s">
        <v>129</v>
      </c>
      <c r="E149" s="216" t="s">
        <v>169</v>
      </c>
      <c r="F149" s="217" t="s">
        <v>170</v>
      </c>
      <c r="G149" s="218" t="s">
        <v>157</v>
      </c>
      <c r="H149" s="219">
        <v>68.400000000000006</v>
      </c>
      <c r="I149" s="220"/>
      <c r="J149" s="221">
        <f>ROUND(I149*H149,2)</f>
        <v>0</v>
      </c>
      <c r="K149" s="217" t="s">
        <v>158</v>
      </c>
      <c r="L149" s="43"/>
      <c r="M149" s="222" t="s">
        <v>1</v>
      </c>
      <c r="N149" s="223" t="s">
        <v>38</v>
      </c>
      <c r="O149" s="90"/>
      <c r="P149" s="224">
        <f>O149*H149</f>
        <v>0</v>
      </c>
      <c r="Q149" s="224">
        <v>0.00024000000000000001</v>
      </c>
      <c r="R149" s="224">
        <f>Q149*H149</f>
        <v>0.016416000000000004</v>
      </c>
      <c r="S149" s="224">
        <v>0.68999999999999995</v>
      </c>
      <c r="T149" s="225">
        <f>S149*H149</f>
        <v>47.195999999999998</v>
      </c>
      <c r="U149" s="37"/>
      <c r="V149" s="37"/>
      <c r="W149" s="37"/>
      <c r="X149" s="37"/>
      <c r="Y149" s="37"/>
      <c r="Z149" s="37"/>
      <c r="AA149" s="37"/>
      <c r="AB149" s="37"/>
      <c r="AC149" s="37"/>
      <c r="AD149" s="37"/>
      <c r="AE149" s="37"/>
      <c r="AR149" s="226" t="s">
        <v>88</v>
      </c>
      <c r="AT149" s="226" t="s">
        <v>129</v>
      </c>
      <c r="AU149" s="226" t="s">
        <v>82</v>
      </c>
      <c r="AY149" s="16" t="s">
        <v>128</v>
      </c>
      <c r="BE149" s="227">
        <f>IF(N149="základní",J149,0)</f>
        <v>0</v>
      </c>
      <c r="BF149" s="227">
        <f>IF(N149="snížená",J149,0)</f>
        <v>0</v>
      </c>
      <c r="BG149" s="227">
        <f>IF(N149="zákl. přenesená",J149,0)</f>
        <v>0</v>
      </c>
      <c r="BH149" s="227">
        <f>IF(N149="sníž. přenesená",J149,0)</f>
        <v>0</v>
      </c>
      <c r="BI149" s="227">
        <f>IF(N149="nulová",J149,0)</f>
        <v>0</v>
      </c>
      <c r="BJ149" s="16" t="s">
        <v>78</v>
      </c>
      <c r="BK149" s="227">
        <f>ROUND(I149*H149,2)</f>
        <v>0</v>
      </c>
      <c r="BL149" s="16" t="s">
        <v>88</v>
      </c>
      <c r="BM149" s="226" t="s">
        <v>761</v>
      </c>
    </row>
    <row r="150" s="2" customFormat="1">
      <c r="A150" s="37"/>
      <c r="B150" s="38"/>
      <c r="C150" s="39"/>
      <c r="D150" s="228" t="s">
        <v>160</v>
      </c>
      <c r="E150" s="39"/>
      <c r="F150" s="239" t="s">
        <v>172</v>
      </c>
      <c r="G150" s="39"/>
      <c r="H150" s="39"/>
      <c r="I150" s="230"/>
      <c r="J150" s="39"/>
      <c r="K150" s="39"/>
      <c r="L150" s="43"/>
      <c r="M150" s="231"/>
      <c r="N150" s="232"/>
      <c r="O150" s="90"/>
      <c r="P150" s="90"/>
      <c r="Q150" s="90"/>
      <c r="R150" s="90"/>
      <c r="S150" s="90"/>
      <c r="T150" s="91"/>
      <c r="U150" s="37"/>
      <c r="V150" s="37"/>
      <c r="W150" s="37"/>
      <c r="X150" s="37"/>
      <c r="Y150" s="37"/>
      <c r="Z150" s="37"/>
      <c r="AA150" s="37"/>
      <c r="AB150" s="37"/>
      <c r="AC150" s="37"/>
      <c r="AD150" s="37"/>
      <c r="AE150" s="37"/>
      <c r="AT150" s="16" t="s">
        <v>160</v>
      </c>
      <c r="AU150" s="16" t="s">
        <v>82</v>
      </c>
    </row>
    <row r="151" s="13" customFormat="1">
      <c r="A151" s="13"/>
      <c r="B151" s="240"/>
      <c r="C151" s="241"/>
      <c r="D151" s="228" t="s">
        <v>162</v>
      </c>
      <c r="E151" s="242" t="s">
        <v>1</v>
      </c>
      <c r="F151" s="243" t="s">
        <v>762</v>
      </c>
      <c r="G151" s="241"/>
      <c r="H151" s="244">
        <v>68.400000000000006</v>
      </c>
      <c r="I151" s="245"/>
      <c r="J151" s="241"/>
      <c r="K151" s="241"/>
      <c r="L151" s="246"/>
      <c r="M151" s="247"/>
      <c r="N151" s="248"/>
      <c r="O151" s="248"/>
      <c r="P151" s="248"/>
      <c r="Q151" s="248"/>
      <c r="R151" s="248"/>
      <c r="S151" s="248"/>
      <c r="T151" s="249"/>
      <c r="U151" s="13"/>
      <c r="V151" s="13"/>
      <c r="W151" s="13"/>
      <c r="X151" s="13"/>
      <c r="Y151" s="13"/>
      <c r="Z151" s="13"/>
      <c r="AA151" s="13"/>
      <c r="AB151" s="13"/>
      <c r="AC151" s="13"/>
      <c r="AD151" s="13"/>
      <c r="AE151" s="13"/>
      <c r="AT151" s="250" t="s">
        <v>162</v>
      </c>
      <c r="AU151" s="250" t="s">
        <v>82</v>
      </c>
      <c r="AV151" s="13" t="s">
        <v>82</v>
      </c>
      <c r="AW151" s="13" t="s">
        <v>30</v>
      </c>
      <c r="AX151" s="13" t="s">
        <v>78</v>
      </c>
      <c r="AY151" s="250" t="s">
        <v>128</v>
      </c>
    </row>
    <row r="152" s="2" customFormat="1" ht="16.5" customHeight="1">
      <c r="A152" s="37"/>
      <c r="B152" s="38"/>
      <c r="C152" s="215" t="s">
        <v>100</v>
      </c>
      <c r="D152" s="215" t="s">
        <v>129</v>
      </c>
      <c r="E152" s="216" t="s">
        <v>174</v>
      </c>
      <c r="F152" s="217" t="s">
        <v>175</v>
      </c>
      <c r="G152" s="218" t="s">
        <v>176</v>
      </c>
      <c r="H152" s="219">
        <v>15.4</v>
      </c>
      <c r="I152" s="220"/>
      <c r="J152" s="221">
        <f>ROUND(I152*H152,2)</f>
        <v>0</v>
      </c>
      <c r="K152" s="217" t="s">
        <v>158</v>
      </c>
      <c r="L152" s="43"/>
      <c r="M152" s="222" t="s">
        <v>1</v>
      </c>
      <c r="N152" s="223" t="s">
        <v>38</v>
      </c>
      <c r="O152" s="90"/>
      <c r="P152" s="224">
        <f>O152*H152</f>
        <v>0</v>
      </c>
      <c r="Q152" s="224">
        <v>0</v>
      </c>
      <c r="R152" s="224">
        <f>Q152*H152</f>
        <v>0</v>
      </c>
      <c r="S152" s="224">
        <v>0.28999999999999998</v>
      </c>
      <c r="T152" s="225">
        <f>S152*H152</f>
        <v>4.4660000000000002</v>
      </c>
      <c r="U152" s="37"/>
      <c r="V152" s="37"/>
      <c r="W152" s="37"/>
      <c r="X152" s="37"/>
      <c r="Y152" s="37"/>
      <c r="Z152" s="37"/>
      <c r="AA152" s="37"/>
      <c r="AB152" s="37"/>
      <c r="AC152" s="37"/>
      <c r="AD152" s="37"/>
      <c r="AE152" s="37"/>
      <c r="AR152" s="226" t="s">
        <v>88</v>
      </c>
      <c r="AT152" s="226" t="s">
        <v>129</v>
      </c>
      <c r="AU152" s="226" t="s">
        <v>82</v>
      </c>
      <c r="AY152" s="16" t="s">
        <v>128</v>
      </c>
      <c r="BE152" s="227">
        <f>IF(N152="základní",J152,0)</f>
        <v>0</v>
      </c>
      <c r="BF152" s="227">
        <f>IF(N152="snížená",J152,0)</f>
        <v>0</v>
      </c>
      <c r="BG152" s="227">
        <f>IF(N152="zákl. přenesená",J152,0)</f>
        <v>0</v>
      </c>
      <c r="BH152" s="227">
        <f>IF(N152="sníž. přenesená",J152,0)</f>
        <v>0</v>
      </c>
      <c r="BI152" s="227">
        <f>IF(N152="nulová",J152,0)</f>
        <v>0</v>
      </c>
      <c r="BJ152" s="16" t="s">
        <v>78</v>
      </c>
      <c r="BK152" s="227">
        <f>ROUND(I152*H152,2)</f>
        <v>0</v>
      </c>
      <c r="BL152" s="16" t="s">
        <v>88</v>
      </c>
      <c r="BM152" s="226" t="s">
        <v>763</v>
      </c>
    </row>
    <row r="153" s="2" customFormat="1">
      <c r="A153" s="37"/>
      <c r="B153" s="38"/>
      <c r="C153" s="39"/>
      <c r="D153" s="228" t="s">
        <v>160</v>
      </c>
      <c r="E153" s="39"/>
      <c r="F153" s="239" t="s">
        <v>178</v>
      </c>
      <c r="G153" s="39"/>
      <c r="H153" s="39"/>
      <c r="I153" s="230"/>
      <c r="J153" s="39"/>
      <c r="K153" s="39"/>
      <c r="L153" s="43"/>
      <c r="M153" s="231"/>
      <c r="N153" s="232"/>
      <c r="O153" s="90"/>
      <c r="P153" s="90"/>
      <c r="Q153" s="90"/>
      <c r="R153" s="90"/>
      <c r="S153" s="90"/>
      <c r="T153" s="91"/>
      <c r="U153" s="37"/>
      <c r="V153" s="37"/>
      <c r="W153" s="37"/>
      <c r="X153" s="37"/>
      <c r="Y153" s="37"/>
      <c r="Z153" s="37"/>
      <c r="AA153" s="37"/>
      <c r="AB153" s="37"/>
      <c r="AC153" s="37"/>
      <c r="AD153" s="37"/>
      <c r="AE153" s="37"/>
      <c r="AT153" s="16" t="s">
        <v>160</v>
      </c>
      <c r="AU153" s="16" t="s">
        <v>82</v>
      </c>
    </row>
    <row r="154" s="2" customFormat="1">
      <c r="A154" s="37"/>
      <c r="B154" s="38"/>
      <c r="C154" s="39"/>
      <c r="D154" s="228" t="s">
        <v>134</v>
      </c>
      <c r="E154" s="39"/>
      <c r="F154" s="229" t="s">
        <v>179</v>
      </c>
      <c r="G154" s="39"/>
      <c r="H154" s="39"/>
      <c r="I154" s="230"/>
      <c r="J154" s="39"/>
      <c r="K154" s="39"/>
      <c r="L154" s="43"/>
      <c r="M154" s="231"/>
      <c r="N154" s="232"/>
      <c r="O154" s="90"/>
      <c r="P154" s="90"/>
      <c r="Q154" s="90"/>
      <c r="R154" s="90"/>
      <c r="S154" s="90"/>
      <c r="T154" s="91"/>
      <c r="U154" s="37"/>
      <c r="V154" s="37"/>
      <c r="W154" s="37"/>
      <c r="X154" s="37"/>
      <c r="Y154" s="37"/>
      <c r="Z154" s="37"/>
      <c r="AA154" s="37"/>
      <c r="AB154" s="37"/>
      <c r="AC154" s="37"/>
      <c r="AD154" s="37"/>
      <c r="AE154" s="37"/>
      <c r="AT154" s="16" t="s">
        <v>134</v>
      </c>
      <c r="AU154" s="16" t="s">
        <v>82</v>
      </c>
    </row>
    <row r="155" s="13" customFormat="1">
      <c r="A155" s="13"/>
      <c r="B155" s="240"/>
      <c r="C155" s="241"/>
      <c r="D155" s="228" t="s">
        <v>162</v>
      </c>
      <c r="E155" s="242" t="s">
        <v>1</v>
      </c>
      <c r="F155" s="243" t="s">
        <v>764</v>
      </c>
      <c r="G155" s="241"/>
      <c r="H155" s="244">
        <v>15.4</v>
      </c>
      <c r="I155" s="245"/>
      <c r="J155" s="241"/>
      <c r="K155" s="241"/>
      <c r="L155" s="246"/>
      <c r="M155" s="247"/>
      <c r="N155" s="248"/>
      <c r="O155" s="248"/>
      <c r="P155" s="248"/>
      <c r="Q155" s="248"/>
      <c r="R155" s="248"/>
      <c r="S155" s="248"/>
      <c r="T155" s="249"/>
      <c r="U155" s="13"/>
      <c r="V155" s="13"/>
      <c r="W155" s="13"/>
      <c r="X155" s="13"/>
      <c r="Y155" s="13"/>
      <c r="Z155" s="13"/>
      <c r="AA155" s="13"/>
      <c r="AB155" s="13"/>
      <c r="AC155" s="13"/>
      <c r="AD155" s="13"/>
      <c r="AE155" s="13"/>
      <c r="AT155" s="250" t="s">
        <v>162</v>
      </c>
      <c r="AU155" s="250" t="s">
        <v>82</v>
      </c>
      <c r="AV155" s="13" t="s">
        <v>82</v>
      </c>
      <c r="AW155" s="13" t="s">
        <v>30</v>
      </c>
      <c r="AX155" s="13" t="s">
        <v>78</v>
      </c>
      <c r="AY155" s="250" t="s">
        <v>128</v>
      </c>
    </row>
    <row r="156" s="2" customFormat="1" ht="33" customHeight="1">
      <c r="A156" s="37"/>
      <c r="B156" s="38"/>
      <c r="C156" s="215" t="s">
        <v>136</v>
      </c>
      <c r="D156" s="215" t="s">
        <v>129</v>
      </c>
      <c r="E156" s="216" t="s">
        <v>181</v>
      </c>
      <c r="F156" s="217" t="s">
        <v>182</v>
      </c>
      <c r="G156" s="218" t="s">
        <v>183</v>
      </c>
      <c r="H156" s="219">
        <v>10.140000000000001</v>
      </c>
      <c r="I156" s="220"/>
      <c r="J156" s="221">
        <f>ROUND(I156*H156,2)</f>
        <v>0</v>
      </c>
      <c r="K156" s="217" t="s">
        <v>158</v>
      </c>
      <c r="L156" s="43"/>
      <c r="M156" s="222" t="s">
        <v>1</v>
      </c>
      <c r="N156" s="223" t="s">
        <v>38</v>
      </c>
      <c r="O156" s="90"/>
      <c r="P156" s="224">
        <f>O156*H156</f>
        <v>0</v>
      </c>
      <c r="Q156" s="224">
        <v>0</v>
      </c>
      <c r="R156" s="224">
        <f>Q156*H156</f>
        <v>0</v>
      </c>
      <c r="S156" s="224">
        <v>0</v>
      </c>
      <c r="T156" s="225">
        <f>S156*H156</f>
        <v>0</v>
      </c>
      <c r="U156" s="37"/>
      <c r="V156" s="37"/>
      <c r="W156" s="37"/>
      <c r="X156" s="37"/>
      <c r="Y156" s="37"/>
      <c r="Z156" s="37"/>
      <c r="AA156" s="37"/>
      <c r="AB156" s="37"/>
      <c r="AC156" s="37"/>
      <c r="AD156" s="37"/>
      <c r="AE156" s="37"/>
      <c r="AR156" s="226" t="s">
        <v>88</v>
      </c>
      <c r="AT156" s="226" t="s">
        <v>129</v>
      </c>
      <c r="AU156" s="226" t="s">
        <v>82</v>
      </c>
      <c r="AY156" s="16" t="s">
        <v>128</v>
      </c>
      <c r="BE156" s="227">
        <f>IF(N156="základní",J156,0)</f>
        <v>0</v>
      </c>
      <c r="BF156" s="227">
        <f>IF(N156="snížená",J156,0)</f>
        <v>0</v>
      </c>
      <c r="BG156" s="227">
        <f>IF(N156="zákl. přenesená",J156,0)</f>
        <v>0</v>
      </c>
      <c r="BH156" s="227">
        <f>IF(N156="sníž. přenesená",J156,0)</f>
        <v>0</v>
      </c>
      <c r="BI156" s="227">
        <f>IF(N156="nulová",J156,0)</f>
        <v>0</v>
      </c>
      <c r="BJ156" s="16" t="s">
        <v>78</v>
      </c>
      <c r="BK156" s="227">
        <f>ROUND(I156*H156,2)</f>
        <v>0</v>
      </c>
      <c r="BL156" s="16" t="s">
        <v>88</v>
      </c>
      <c r="BM156" s="226" t="s">
        <v>765</v>
      </c>
    </row>
    <row r="157" s="2" customFormat="1">
      <c r="A157" s="37"/>
      <c r="B157" s="38"/>
      <c r="C157" s="39"/>
      <c r="D157" s="228" t="s">
        <v>160</v>
      </c>
      <c r="E157" s="39"/>
      <c r="F157" s="239" t="s">
        <v>185</v>
      </c>
      <c r="G157" s="39"/>
      <c r="H157" s="39"/>
      <c r="I157" s="230"/>
      <c r="J157" s="39"/>
      <c r="K157" s="39"/>
      <c r="L157" s="43"/>
      <c r="M157" s="231"/>
      <c r="N157" s="232"/>
      <c r="O157" s="90"/>
      <c r="P157" s="90"/>
      <c r="Q157" s="90"/>
      <c r="R157" s="90"/>
      <c r="S157" s="90"/>
      <c r="T157" s="91"/>
      <c r="U157" s="37"/>
      <c r="V157" s="37"/>
      <c r="W157" s="37"/>
      <c r="X157" s="37"/>
      <c r="Y157" s="37"/>
      <c r="Z157" s="37"/>
      <c r="AA157" s="37"/>
      <c r="AB157" s="37"/>
      <c r="AC157" s="37"/>
      <c r="AD157" s="37"/>
      <c r="AE157" s="37"/>
      <c r="AT157" s="16" t="s">
        <v>160</v>
      </c>
      <c r="AU157" s="16" t="s">
        <v>82</v>
      </c>
    </row>
    <row r="158" s="2" customFormat="1">
      <c r="A158" s="37"/>
      <c r="B158" s="38"/>
      <c r="C158" s="39"/>
      <c r="D158" s="228" t="s">
        <v>134</v>
      </c>
      <c r="E158" s="39"/>
      <c r="F158" s="229" t="s">
        <v>186</v>
      </c>
      <c r="G158" s="39"/>
      <c r="H158" s="39"/>
      <c r="I158" s="230"/>
      <c r="J158" s="39"/>
      <c r="K158" s="39"/>
      <c r="L158" s="43"/>
      <c r="M158" s="231"/>
      <c r="N158" s="232"/>
      <c r="O158" s="90"/>
      <c r="P158" s="90"/>
      <c r="Q158" s="90"/>
      <c r="R158" s="90"/>
      <c r="S158" s="90"/>
      <c r="T158" s="91"/>
      <c r="U158" s="37"/>
      <c r="V158" s="37"/>
      <c r="W158" s="37"/>
      <c r="X158" s="37"/>
      <c r="Y158" s="37"/>
      <c r="Z158" s="37"/>
      <c r="AA158" s="37"/>
      <c r="AB158" s="37"/>
      <c r="AC158" s="37"/>
      <c r="AD158" s="37"/>
      <c r="AE158" s="37"/>
      <c r="AT158" s="16" t="s">
        <v>134</v>
      </c>
      <c r="AU158" s="16" t="s">
        <v>82</v>
      </c>
    </row>
    <row r="159" s="13" customFormat="1">
      <c r="A159" s="13"/>
      <c r="B159" s="240"/>
      <c r="C159" s="241"/>
      <c r="D159" s="228" t="s">
        <v>162</v>
      </c>
      <c r="E159" s="242" t="s">
        <v>1</v>
      </c>
      <c r="F159" s="243" t="s">
        <v>766</v>
      </c>
      <c r="G159" s="241"/>
      <c r="H159" s="244">
        <v>10.140000000000001</v>
      </c>
      <c r="I159" s="245"/>
      <c r="J159" s="241"/>
      <c r="K159" s="241"/>
      <c r="L159" s="246"/>
      <c r="M159" s="247"/>
      <c r="N159" s="248"/>
      <c r="O159" s="248"/>
      <c r="P159" s="248"/>
      <c r="Q159" s="248"/>
      <c r="R159" s="248"/>
      <c r="S159" s="248"/>
      <c r="T159" s="249"/>
      <c r="U159" s="13"/>
      <c r="V159" s="13"/>
      <c r="W159" s="13"/>
      <c r="X159" s="13"/>
      <c r="Y159" s="13"/>
      <c r="Z159" s="13"/>
      <c r="AA159" s="13"/>
      <c r="AB159" s="13"/>
      <c r="AC159" s="13"/>
      <c r="AD159" s="13"/>
      <c r="AE159" s="13"/>
      <c r="AT159" s="250" t="s">
        <v>162</v>
      </c>
      <c r="AU159" s="250" t="s">
        <v>82</v>
      </c>
      <c r="AV159" s="13" t="s">
        <v>82</v>
      </c>
      <c r="AW159" s="13" t="s">
        <v>30</v>
      </c>
      <c r="AX159" s="13" t="s">
        <v>78</v>
      </c>
      <c r="AY159" s="250" t="s">
        <v>128</v>
      </c>
    </row>
    <row r="160" s="2" customFormat="1" ht="33" customHeight="1">
      <c r="A160" s="37"/>
      <c r="B160" s="38"/>
      <c r="C160" s="215" t="s">
        <v>210</v>
      </c>
      <c r="D160" s="215" t="s">
        <v>129</v>
      </c>
      <c r="E160" s="216" t="s">
        <v>767</v>
      </c>
      <c r="F160" s="217" t="s">
        <v>768</v>
      </c>
      <c r="G160" s="218" t="s">
        <v>183</v>
      </c>
      <c r="H160" s="219">
        <v>63.359999999999999</v>
      </c>
      <c r="I160" s="220"/>
      <c r="J160" s="221">
        <f>ROUND(I160*H160,2)</f>
        <v>0</v>
      </c>
      <c r="K160" s="217" t="s">
        <v>158</v>
      </c>
      <c r="L160" s="43"/>
      <c r="M160" s="222" t="s">
        <v>1</v>
      </c>
      <c r="N160" s="223" t="s">
        <v>38</v>
      </c>
      <c r="O160" s="90"/>
      <c r="P160" s="224">
        <f>O160*H160</f>
        <v>0</v>
      </c>
      <c r="Q160" s="224">
        <v>0</v>
      </c>
      <c r="R160" s="224">
        <f>Q160*H160</f>
        <v>0</v>
      </c>
      <c r="S160" s="224">
        <v>0</v>
      </c>
      <c r="T160" s="225">
        <f>S160*H160</f>
        <v>0</v>
      </c>
      <c r="U160" s="37"/>
      <c r="V160" s="37"/>
      <c r="W160" s="37"/>
      <c r="X160" s="37"/>
      <c r="Y160" s="37"/>
      <c r="Z160" s="37"/>
      <c r="AA160" s="37"/>
      <c r="AB160" s="37"/>
      <c r="AC160" s="37"/>
      <c r="AD160" s="37"/>
      <c r="AE160" s="37"/>
      <c r="AR160" s="226" t="s">
        <v>88</v>
      </c>
      <c r="AT160" s="226" t="s">
        <v>129</v>
      </c>
      <c r="AU160" s="226" t="s">
        <v>82</v>
      </c>
      <c r="AY160" s="16" t="s">
        <v>128</v>
      </c>
      <c r="BE160" s="227">
        <f>IF(N160="základní",J160,0)</f>
        <v>0</v>
      </c>
      <c r="BF160" s="227">
        <f>IF(N160="snížená",J160,0)</f>
        <v>0</v>
      </c>
      <c r="BG160" s="227">
        <f>IF(N160="zákl. přenesená",J160,0)</f>
        <v>0</v>
      </c>
      <c r="BH160" s="227">
        <f>IF(N160="sníž. přenesená",J160,0)</f>
        <v>0</v>
      </c>
      <c r="BI160" s="227">
        <f>IF(N160="nulová",J160,0)</f>
        <v>0</v>
      </c>
      <c r="BJ160" s="16" t="s">
        <v>78</v>
      </c>
      <c r="BK160" s="227">
        <f>ROUND(I160*H160,2)</f>
        <v>0</v>
      </c>
      <c r="BL160" s="16" t="s">
        <v>88</v>
      </c>
      <c r="BM160" s="226" t="s">
        <v>769</v>
      </c>
    </row>
    <row r="161" s="2" customFormat="1">
      <c r="A161" s="37"/>
      <c r="B161" s="38"/>
      <c r="C161" s="39"/>
      <c r="D161" s="228" t="s">
        <v>160</v>
      </c>
      <c r="E161" s="39"/>
      <c r="F161" s="239" t="s">
        <v>770</v>
      </c>
      <c r="G161" s="39"/>
      <c r="H161" s="39"/>
      <c r="I161" s="230"/>
      <c r="J161" s="39"/>
      <c r="K161" s="39"/>
      <c r="L161" s="43"/>
      <c r="M161" s="231"/>
      <c r="N161" s="232"/>
      <c r="O161" s="90"/>
      <c r="P161" s="90"/>
      <c r="Q161" s="90"/>
      <c r="R161" s="90"/>
      <c r="S161" s="90"/>
      <c r="T161" s="91"/>
      <c r="U161" s="37"/>
      <c r="V161" s="37"/>
      <c r="W161" s="37"/>
      <c r="X161" s="37"/>
      <c r="Y161" s="37"/>
      <c r="Z161" s="37"/>
      <c r="AA161" s="37"/>
      <c r="AB161" s="37"/>
      <c r="AC161" s="37"/>
      <c r="AD161" s="37"/>
      <c r="AE161" s="37"/>
      <c r="AT161" s="16" t="s">
        <v>160</v>
      </c>
      <c r="AU161" s="16" t="s">
        <v>82</v>
      </c>
    </row>
    <row r="162" s="2" customFormat="1">
      <c r="A162" s="37"/>
      <c r="B162" s="38"/>
      <c r="C162" s="39"/>
      <c r="D162" s="228" t="s">
        <v>134</v>
      </c>
      <c r="E162" s="39"/>
      <c r="F162" s="229" t="s">
        <v>192</v>
      </c>
      <c r="G162" s="39"/>
      <c r="H162" s="39"/>
      <c r="I162" s="230"/>
      <c r="J162" s="39"/>
      <c r="K162" s="39"/>
      <c r="L162" s="43"/>
      <c r="M162" s="231"/>
      <c r="N162" s="232"/>
      <c r="O162" s="90"/>
      <c r="P162" s="90"/>
      <c r="Q162" s="90"/>
      <c r="R162" s="90"/>
      <c r="S162" s="90"/>
      <c r="T162" s="91"/>
      <c r="U162" s="37"/>
      <c r="V162" s="37"/>
      <c r="W162" s="37"/>
      <c r="X162" s="37"/>
      <c r="Y162" s="37"/>
      <c r="Z162" s="37"/>
      <c r="AA162" s="37"/>
      <c r="AB162" s="37"/>
      <c r="AC162" s="37"/>
      <c r="AD162" s="37"/>
      <c r="AE162" s="37"/>
      <c r="AT162" s="16" t="s">
        <v>134</v>
      </c>
      <c r="AU162" s="16" t="s">
        <v>82</v>
      </c>
    </row>
    <row r="163" s="13" customFormat="1">
      <c r="A163" s="13"/>
      <c r="B163" s="240"/>
      <c r="C163" s="241"/>
      <c r="D163" s="228" t="s">
        <v>162</v>
      </c>
      <c r="E163" s="242" t="s">
        <v>1</v>
      </c>
      <c r="F163" s="243" t="s">
        <v>771</v>
      </c>
      <c r="G163" s="241"/>
      <c r="H163" s="244">
        <v>63.359999999999999</v>
      </c>
      <c r="I163" s="245"/>
      <c r="J163" s="241"/>
      <c r="K163" s="241"/>
      <c r="L163" s="246"/>
      <c r="M163" s="247"/>
      <c r="N163" s="248"/>
      <c r="O163" s="248"/>
      <c r="P163" s="248"/>
      <c r="Q163" s="248"/>
      <c r="R163" s="248"/>
      <c r="S163" s="248"/>
      <c r="T163" s="249"/>
      <c r="U163" s="13"/>
      <c r="V163" s="13"/>
      <c r="W163" s="13"/>
      <c r="X163" s="13"/>
      <c r="Y163" s="13"/>
      <c r="Z163" s="13"/>
      <c r="AA163" s="13"/>
      <c r="AB163" s="13"/>
      <c r="AC163" s="13"/>
      <c r="AD163" s="13"/>
      <c r="AE163" s="13"/>
      <c r="AT163" s="250" t="s">
        <v>162</v>
      </c>
      <c r="AU163" s="250" t="s">
        <v>82</v>
      </c>
      <c r="AV163" s="13" t="s">
        <v>82</v>
      </c>
      <c r="AW163" s="13" t="s">
        <v>30</v>
      </c>
      <c r="AX163" s="13" t="s">
        <v>78</v>
      </c>
      <c r="AY163" s="250" t="s">
        <v>128</v>
      </c>
    </row>
    <row r="164" s="2" customFormat="1">
      <c r="A164" s="37"/>
      <c r="B164" s="38"/>
      <c r="C164" s="215" t="s">
        <v>217</v>
      </c>
      <c r="D164" s="215" t="s">
        <v>129</v>
      </c>
      <c r="E164" s="216" t="s">
        <v>211</v>
      </c>
      <c r="F164" s="217" t="s">
        <v>212</v>
      </c>
      <c r="G164" s="218" t="s">
        <v>183</v>
      </c>
      <c r="H164" s="219">
        <v>32.399999999999999</v>
      </c>
      <c r="I164" s="220"/>
      <c r="J164" s="221">
        <f>ROUND(I164*H164,2)</f>
        <v>0</v>
      </c>
      <c r="K164" s="217" t="s">
        <v>1</v>
      </c>
      <c r="L164" s="43"/>
      <c r="M164" s="222" t="s">
        <v>1</v>
      </c>
      <c r="N164" s="223" t="s">
        <v>38</v>
      </c>
      <c r="O164" s="90"/>
      <c r="P164" s="224">
        <f>O164*H164</f>
        <v>0</v>
      </c>
      <c r="Q164" s="224">
        <v>0</v>
      </c>
      <c r="R164" s="224">
        <f>Q164*H164</f>
        <v>0</v>
      </c>
      <c r="S164" s="224">
        <v>0</v>
      </c>
      <c r="T164" s="225">
        <f>S164*H164</f>
        <v>0</v>
      </c>
      <c r="U164" s="37"/>
      <c r="V164" s="37"/>
      <c r="W164" s="37"/>
      <c r="X164" s="37"/>
      <c r="Y164" s="37"/>
      <c r="Z164" s="37"/>
      <c r="AA164" s="37"/>
      <c r="AB164" s="37"/>
      <c r="AC164" s="37"/>
      <c r="AD164" s="37"/>
      <c r="AE164" s="37"/>
      <c r="AR164" s="226" t="s">
        <v>88</v>
      </c>
      <c r="AT164" s="226" t="s">
        <v>129</v>
      </c>
      <c r="AU164" s="226" t="s">
        <v>82</v>
      </c>
      <c r="AY164" s="16" t="s">
        <v>128</v>
      </c>
      <c r="BE164" s="227">
        <f>IF(N164="základní",J164,0)</f>
        <v>0</v>
      </c>
      <c r="BF164" s="227">
        <f>IF(N164="snížená",J164,0)</f>
        <v>0</v>
      </c>
      <c r="BG164" s="227">
        <f>IF(N164="zákl. přenesená",J164,0)</f>
        <v>0</v>
      </c>
      <c r="BH164" s="227">
        <f>IF(N164="sníž. přenesená",J164,0)</f>
        <v>0</v>
      </c>
      <c r="BI164" s="227">
        <f>IF(N164="nulová",J164,0)</f>
        <v>0</v>
      </c>
      <c r="BJ164" s="16" t="s">
        <v>78</v>
      </c>
      <c r="BK164" s="227">
        <f>ROUND(I164*H164,2)</f>
        <v>0</v>
      </c>
      <c r="BL164" s="16" t="s">
        <v>88</v>
      </c>
      <c r="BM164" s="226" t="s">
        <v>772</v>
      </c>
    </row>
    <row r="165" s="2" customFormat="1">
      <c r="A165" s="37"/>
      <c r="B165" s="38"/>
      <c r="C165" s="39"/>
      <c r="D165" s="228" t="s">
        <v>160</v>
      </c>
      <c r="E165" s="39"/>
      <c r="F165" s="239" t="s">
        <v>214</v>
      </c>
      <c r="G165" s="39"/>
      <c r="H165" s="39"/>
      <c r="I165" s="230"/>
      <c r="J165" s="39"/>
      <c r="K165" s="39"/>
      <c r="L165" s="43"/>
      <c r="M165" s="231"/>
      <c r="N165" s="232"/>
      <c r="O165" s="90"/>
      <c r="P165" s="90"/>
      <c r="Q165" s="90"/>
      <c r="R165" s="90"/>
      <c r="S165" s="90"/>
      <c r="T165" s="91"/>
      <c r="U165" s="37"/>
      <c r="V165" s="37"/>
      <c r="W165" s="37"/>
      <c r="X165" s="37"/>
      <c r="Y165" s="37"/>
      <c r="Z165" s="37"/>
      <c r="AA165" s="37"/>
      <c r="AB165" s="37"/>
      <c r="AC165" s="37"/>
      <c r="AD165" s="37"/>
      <c r="AE165" s="37"/>
      <c r="AT165" s="16" t="s">
        <v>160</v>
      </c>
      <c r="AU165" s="16" t="s">
        <v>82</v>
      </c>
    </row>
    <row r="166" s="2" customFormat="1">
      <c r="A166" s="37"/>
      <c r="B166" s="38"/>
      <c r="C166" s="39"/>
      <c r="D166" s="228" t="s">
        <v>134</v>
      </c>
      <c r="E166" s="39"/>
      <c r="F166" s="229" t="s">
        <v>215</v>
      </c>
      <c r="G166" s="39"/>
      <c r="H166" s="39"/>
      <c r="I166" s="230"/>
      <c r="J166" s="39"/>
      <c r="K166" s="39"/>
      <c r="L166" s="43"/>
      <c r="M166" s="231"/>
      <c r="N166" s="232"/>
      <c r="O166" s="90"/>
      <c r="P166" s="90"/>
      <c r="Q166" s="90"/>
      <c r="R166" s="90"/>
      <c r="S166" s="90"/>
      <c r="T166" s="91"/>
      <c r="U166" s="37"/>
      <c r="V166" s="37"/>
      <c r="W166" s="37"/>
      <c r="X166" s="37"/>
      <c r="Y166" s="37"/>
      <c r="Z166" s="37"/>
      <c r="AA166" s="37"/>
      <c r="AB166" s="37"/>
      <c r="AC166" s="37"/>
      <c r="AD166" s="37"/>
      <c r="AE166" s="37"/>
      <c r="AT166" s="16" t="s">
        <v>134</v>
      </c>
      <c r="AU166" s="16" t="s">
        <v>82</v>
      </c>
    </row>
    <row r="167" s="13" customFormat="1">
      <c r="A167" s="13"/>
      <c r="B167" s="240"/>
      <c r="C167" s="241"/>
      <c r="D167" s="228" t="s">
        <v>162</v>
      </c>
      <c r="E167" s="242" t="s">
        <v>1</v>
      </c>
      <c r="F167" s="243" t="s">
        <v>773</v>
      </c>
      <c r="G167" s="241"/>
      <c r="H167" s="244">
        <v>32.399999999999999</v>
      </c>
      <c r="I167" s="245"/>
      <c r="J167" s="241"/>
      <c r="K167" s="241"/>
      <c r="L167" s="246"/>
      <c r="M167" s="247"/>
      <c r="N167" s="248"/>
      <c r="O167" s="248"/>
      <c r="P167" s="248"/>
      <c r="Q167" s="248"/>
      <c r="R167" s="248"/>
      <c r="S167" s="248"/>
      <c r="T167" s="249"/>
      <c r="U167" s="13"/>
      <c r="V167" s="13"/>
      <c r="W167" s="13"/>
      <c r="X167" s="13"/>
      <c r="Y167" s="13"/>
      <c r="Z167" s="13"/>
      <c r="AA167" s="13"/>
      <c r="AB167" s="13"/>
      <c r="AC167" s="13"/>
      <c r="AD167" s="13"/>
      <c r="AE167" s="13"/>
      <c r="AT167" s="250" t="s">
        <v>162</v>
      </c>
      <c r="AU167" s="250" t="s">
        <v>82</v>
      </c>
      <c r="AV167" s="13" t="s">
        <v>82</v>
      </c>
      <c r="AW167" s="13" t="s">
        <v>30</v>
      </c>
      <c r="AX167" s="13" t="s">
        <v>78</v>
      </c>
      <c r="AY167" s="250" t="s">
        <v>128</v>
      </c>
    </row>
    <row r="168" s="2" customFormat="1" ht="16.5" customHeight="1">
      <c r="A168" s="37"/>
      <c r="B168" s="38"/>
      <c r="C168" s="251" t="s">
        <v>223</v>
      </c>
      <c r="D168" s="251" t="s">
        <v>200</v>
      </c>
      <c r="E168" s="252" t="s">
        <v>218</v>
      </c>
      <c r="F168" s="253" t="s">
        <v>219</v>
      </c>
      <c r="G168" s="254" t="s">
        <v>220</v>
      </c>
      <c r="H168" s="255">
        <v>58.32</v>
      </c>
      <c r="I168" s="256"/>
      <c r="J168" s="257">
        <f>ROUND(I168*H168,2)</f>
        <v>0</v>
      </c>
      <c r="K168" s="253" t="s">
        <v>158</v>
      </c>
      <c r="L168" s="258"/>
      <c r="M168" s="259" t="s">
        <v>1</v>
      </c>
      <c r="N168" s="260" t="s">
        <v>38</v>
      </c>
      <c r="O168" s="90"/>
      <c r="P168" s="224">
        <f>O168*H168</f>
        <v>0</v>
      </c>
      <c r="Q168" s="224">
        <v>1</v>
      </c>
      <c r="R168" s="224">
        <f>Q168*H168</f>
        <v>58.32</v>
      </c>
      <c r="S168" s="224">
        <v>0</v>
      </c>
      <c r="T168" s="225">
        <f>S168*H168</f>
        <v>0</v>
      </c>
      <c r="U168" s="37"/>
      <c r="V168" s="37"/>
      <c r="W168" s="37"/>
      <c r="X168" s="37"/>
      <c r="Y168" s="37"/>
      <c r="Z168" s="37"/>
      <c r="AA168" s="37"/>
      <c r="AB168" s="37"/>
      <c r="AC168" s="37"/>
      <c r="AD168" s="37"/>
      <c r="AE168" s="37"/>
      <c r="AR168" s="226" t="s">
        <v>100</v>
      </c>
      <c r="AT168" s="226" t="s">
        <v>200</v>
      </c>
      <c r="AU168" s="226" t="s">
        <v>82</v>
      </c>
      <c r="AY168" s="16" t="s">
        <v>128</v>
      </c>
      <c r="BE168" s="227">
        <f>IF(N168="základní",J168,0)</f>
        <v>0</v>
      </c>
      <c r="BF168" s="227">
        <f>IF(N168="snížená",J168,0)</f>
        <v>0</v>
      </c>
      <c r="BG168" s="227">
        <f>IF(N168="zákl. přenesená",J168,0)</f>
        <v>0</v>
      </c>
      <c r="BH168" s="227">
        <f>IF(N168="sníž. přenesená",J168,0)</f>
        <v>0</v>
      </c>
      <c r="BI168" s="227">
        <f>IF(N168="nulová",J168,0)</f>
        <v>0</v>
      </c>
      <c r="BJ168" s="16" t="s">
        <v>78</v>
      </c>
      <c r="BK168" s="227">
        <f>ROUND(I168*H168,2)</f>
        <v>0</v>
      </c>
      <c r="BL168" s="16" t="s">
        <v>88</v>
      </c>
      <c r="BM168" s="226" t="s">
        <v>774</v>
      </c>
    </row>
    <row r="169" s="2" customFormat="1">
      <c r="A169" s="37"/>
      <c r="B169" s="38"/>
      <c r="C169" s="39"/>
      <c r="D169" s="228" t="s">
        <v>160</v>
      </c>
      <c r="E169" s="39"/>
      <c r="F169" s="239" t="s">
        <v>219</v>
      </c>
      <c r="G169" s="39"/>
      <c r="H169" s="39"/>
      <c r="I169" s="230"/>
      <c r="J169" s="39"/>
      <c r="K169" s="39"/>
      <c r="L169" s="43"/>
      <c r="M169" s="231"/>
      <c r="N169" s="232"/>
      <c r="O169" s="90"/>
      <c r="P169" s="90"/>
      <c r="Q169" s="90"/>
      <c r="R169" s="90"/>
      <c r="S169" s="90"/>
      <c r="T169" s="91"/>
      <c r="U169" s="37"/>
      <c r="V169" s="37"/>
      <c r="W169" s="37"/>
      <c r="X169" s="37"/>
      <c r="Y169" s="37"/>
      <c r="Z169" s="37"/>
      <c r="AA169" s="37"/>
      <c r="AB169" s="37"/>
      <c r="AC169" s="37"/>
      <c r="AD169" s="37"/>
      <c r="AE169" s="37"/>
      <c r="AT169" s="16" t="s">
        <v>160</v>
      </c>
      <c r="AU169" s="16" t="s">
        <v>82</v>
      </c>
    </row>
    <row r="170" s="13" customFormat="1">
      <c r="A170" s="13"/>
      <c r="B170" s="240"/>
      <c r="C170" s="241"/>
      <c r="D170" s="228" t="s">
        <v>162</v>
      </c>
      <c r="E170" s="241"/>
      <c r="F170" s="243" t="s">
        <v>775</v>
      </c>
      <c r="G170" s="241"/>
      <c r="H170" s="244">
        <v>58.32</v>
      </c>
      <c r="I170" s="245"/>
      <c r="J170" s="241"/>
      <c r="K170" s="241"/>
      <c r="L170" s="246"/>
      <c r="M170" s="247"/>
      <c r="N170" s="248"/>
      <c r="O170" s="248"/>
      <c r="P170" s="248"/>
      <c r="Q170" s="248"/>
      <c r="R170" s="248"/>
      <c r="S170" s="248"/>
      <c r="T170" s="249"/>
      <c r="U170" s="13"/>
      <c r="V170" s="13"/>
      <c r="W170" s="13"/>
      <c r="X170" s="13"/>
      <c r="Y170" s="13"/>
      <c r="Z170" s="13"/>
      <c r="AA170" s="13"/>
      <c r="AB170" s="13"/>
      <c r="AC170" s="13"/>
      <c r="AD170" s="13"/>
      <c r="AE170" s="13"/>
      <c r="AT170" s="250" t="s">
        <v>162</v>
      </c>
      <c r="AU170" s="250" t="s">
        <v>82</v>
      </c>
      <c r="AV170" s="13" t="s">
        <v>82</v>
      </c>
      <c r="AW170" s="13" t="s">
        <v>4</v>
      </c>
      <c r="AX170" s="13" t="s">
        <v>78</v>
      </c>
      <c r="AY170" s="250" t="s">
        <v>128</v>
      </c>
    </row>
    <row r="171" s="2" customFormat="1">
      <c r="A171" s="37"/>
      <c r="B171" s="38"/>
      <c r="C171" s="215" t="s">
        <v>228</v>
      </c>
      <c r="D171" s="215" t="s">
        <v>129</v>
      </c>
      <c r="E171" s="216" t="s">
        <v>224</v>
      </c>
      <c r="F171" s="217" t="s">
        <v>212</v>
      </c>
      <c r="G171" s="218" t="s">
        <v>183</v>
      </c>
      <c r="H171" s="219">
        <v>10.140000000000001</v>
      </c>
      <c r="I171" s="220"/>
      <c r="J171" s="221">
        <f>ROUND(I171*H171,2)</f>
        <v>0</v>
      </c>
      <c r="K171" s="217" t="s">
        <v>1</v>
      </c>
      <c r="L171" s="43"/>
      <c r="M171" s="222" t="s">
        <v>1</v>
      </c>
      <c r="N171" s="223" t="s">
        <v>38</v>
      </c>
      <c r="O171" s="90"/>
      <c r="P171" s="224">
        <f>O171*H171</f>
        <v>0</v>
      </c>
      <c r="Q171" s="224">
        <v>0</v>
      </c>
      <c r="R171" s="224">
        <f>Q171*H171</f>
        <v>0</v>
      </c>
      <c r="S171" s="224">
        <v>0</v>
      </c>
      <c r="T171" s="225">
        <f>S171*H171</f>
        <v>0</v>
      </c>
      <c r="U171" s="37"/>
      <c r="V171" s="37"/>
      <c r="W171" s="37"/>
      <c r="X171" s="37"/>
      <c r="Y171" s="37"/>
      <c r="Z171" s="37"/>
      <c r="AA171" s="37"/>
      <c r="AB171" s="37"/>
      <c r="AC171" s="37"/>
      <c r="AD171" s="37"/>
      <c r="AE171" s="37"/>
      <c r="AR171" s="226" t="s">
        <v>88</v>
      </c>
      <c r="AT171" s="226" t="s">
        <v>129</v>
      </c>
      <c r="AU171" s="226" t="s">
        <v>82</v>
      </c>
      <c r="AY171" s="16" t="s">
        <v>128</v>
      </c>
      <c r="BE171" s="227">
        <f>IF(N171="základní",J171,0)</f>
        <v>0</v>
      </c>
      <c r="BF171" s="227">
        <f>IF(N171="snížená",J171,0)</f>
        <v>0</v>
      </c>
      <c r="BG171" s="227">
        <f>IF(N171="zákl. přenesená",J171,0)</f>
        <v>0</v>
      </c>
      <c r="BH171" s="227">
        <f>IF(N171="sníž. přenesená",J171,0)</f>
        <v>0</v>
      </c>
      <c r="BI171" s="227">
        <f>IF(N171="nulová",J171,0)</f>
        <v>0</v>
      </c>
      <c r="BJ171" s="16" t="s">
        <v>78</v>
      </c>
      <c r="BK171" s="227">
        <f>ROUND(I171*H171,2)</f>
        <v>0</v>
      </c>
      <c r="BL171" s="16" t="s">
        <v>88</v>
      </c>
      <c r="BM171" s="226" t="s">
        <v>776</v>
      </c>
    </row>
    <row r="172" s="2" customFormat="1">
      <c r="A172" s="37"/>
      <c r="B172" s="38"/>
      <c r="C172" s="39"/>
      <c r="D172" s="228" t="s">
        <v>160</v>
      </c>
      <c r="E172" s="39"/>
      <c r="F172" s="239" t="s">
        <v>214</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160</v>
      </c>
      <c r="AU172" s="16" t="s">
        <v>82</v>
      </c>
    </row>
    <row r="173" s="2" customFormat="1">
      <c r="A173" s="37"/>
      <c r="B173" s="38"/>
      <c r="C173" s="39"/>
      <c r="D173" s="228" t="s">
        <v>134</v>
      </c>
      <c r="E173" s="39"/>
      <c r="F173" s="229" t="s">
        <v>226</v>
      </c>
      <c r="G173" s="39"/>
      <c r="H173" s="39"/>
      <c r="I173" s="230"/>
      <c r="J173" s="39"/>
      <c r="K173" s="39"/>
      <c r="L173" s="43"/>
      <c r="M173" s="231"/>
      <c r="N173" s="232"/>
      <c r="O173" s="90"/>
      <c r="P173" s="90"/>
      <c r="Q173" s="90"/>
      <c r="R173" s="90"/>
      <c r="S173" s="90"/>
      <c r="T173" s="91"/>
      <c r="U173" s="37"/>
      <c r="V173" s="37"/>
      <c r="W173" s="37"/>
      <c r="X173" s="37"/>
      <c r="Y173" s="37"/>
      <c r="Z173" s="37"/>
      <c r="AA173" s="37"/>
      <c r="AB173" s="37"/>
      <c r="AC173" s="37"/>
      <c r="AD173" s="37"/>
      <c r="AE173" s="37"/>
      <c r="AT173" s="16" t="s">
        <v>134</v>
      </c>
      <c r="AU173" s="16" t="s">
        <v>82</v>
      </c>
    </row>
    <row r="174" s="13" customFormat="1">
      <c r="A174" s="13"/>
      <c r="B174" s="240"/>
      <c r="C174" s="241"/>
      <c r="D174" s="228" t="s">
        <v>162</v>
      </c>
      <c r="E174" s="242" t="s">
        <v>1</v>
      </c>
      <c r="F174" s="243" t="s">
        <v>766</v>
      </c>
      <c r="G174" s="241"/>
      <c r="H174" s="244">
        <v>10.140000000000001</v>
      </c>
      <c r="I174" s="245"/>
      <c r="J174" s="241"/>
      <c r="K174" s="241"/>
      <c r="L174" s="246"/>
      <c r="M174" s="247"/>
      <c r="N174" s="248"/>
      <c r="O174" s="248"/>
      <c r="P174" s="248"/>
      <c r="Q174" s="248"/>
      <c r="R174" s="248"/>
      <c r="S174" s="248"/>
      <c r="T174" s="249"/>
      <c r="U174" s="13"/>
      <c r="V174" s="13"/>
      <c r="W174" s="13"/>
      <c r="X174" s="13"/>
      <c r="Y174" s="13"/>
      <c r="Z174" s="13"/>
      <c r="AA174" s="13"/>
      <c r="AB174" s="13"/>
      <c r="AC174" s="13"/>
      <c r="AD174" s="13"/>
      <c r="AE174" s="13"/>
      <c r="AT174" s="250" t="s">
        <v>162</v>
      </c>
      <c r="AU174" s="250" t="s">
        <v>82</v>
      </c>
      <c r="AV174" s="13" t="s">
        <v>82</v>
      </c>
      <c r="AW174" s="13" t="s">
        <v>30</v>
      </c>
      <c r="AX174" s="13" t="s">
        <v>78</v>
      </c>
      <c r="AY174" s="250" t="s">
        <v>128</v>
      </c>
    </row>
    <row r="175" s="12" customFormat="1" ht="22.8" customHeight="1">
      <c r="A175" s="12"/>
      <c r="B175" s="201"/>
      <c r="C175" s="202"/>
      <c r="D175" s="203" t="s">
        <v>72</v>
      </c>
      <c r="E175" s="233" t="s">
        <v>82</v>
      </c>
      <c r="F175" s="233" t="s">
        <v>227</v>
      </c>
      <c r="G175" s="202"/>
      <c r="H175" s="202"/>
      <c r="I175" s="205"/>
      <c r="J175" s="234">
        <f>BK175</f>
        <v>0</v>
      </c>
      <c r="K175" s="202"/>
      <c r="L175" s="207"/>
      <c r="M175" s="208"/>
      <c r="N175" s="209"/>
      <c r="O175" s="209"/>
      <c r="P175" s="210">
        <f>SUM(P176:P200)</f>
        <v>0</v>
      </c>
      <c r="Q175" s="209"/>
      <c r="R175" s="210">
        <f>SUM(R176:R200)</f>
        <v>20.69380482</v>
      </c>
      <c r="S175" s="209"/>
      <c r="T175" s="211">
        <f>SUM(T176:T200)</f>
        <v>7.5460000000000003</v>
      </c>
      <c r="U175" s="12"/>
      <c r="V175" s="12"/>
      <c r="W175" s="12"/>
      <c r="X175" s="12"/>
      <c r="Y175" s="12"/>
      <c r="Z175" s="12"/>
      <c r="AA175" s="12"/>
      <c r="AB175" s="12"/>
      <c r="AC175" s="12"/>
      <c r="AD175" s="12"/>
      <c r="AE175" s="12"/>
      <c r="AR175" s="212" t="s">
        <v>78</v>
      </c>
      <c r="AT175" s="213" t="s">
        <v>72</v>
      </c>
      <c r="AU175" s="213" t="s">
        <v>78</v>
      </c>
      <c r="AY175" s="212" t="s">
        <v>128</v>
      </c>
      <c r="BK175" s="214">
        <f>SUM(BK176:BK200)</f>
        <v>0</v>
      </c>
    </row>
    <row r="176" s="2" customFormat="1" ht="21.75" customHeight="1">
      <c r="A176" s="37"/>
      <c r="B176" s="38"/>
      <c r="C176" s="215" t="s">
        <v>234</v>
      </c>
      <c r="D176" s="215" t="s">
        <v>129</v>
      </c>
      <c r="E176" s="216" t="s">
        <v>229</v>
      </c>
      <c r="F176" s="217" t="s">
        <v>230</v>
      </c>
      <c r="G176" s="218" t="s">
        <v>183</v>
      </c>
      <c r="H176" s="219">
        <v>14</v>
      </c>
      <c r="I176" s="220"/>
      <c r="J176" s="221">
        <f>ROUND(I176*H176,2)</f>
        <v>0</v>
      </c>
      <c r="K176" s="217" t="s">
        <v>158</v>
      </c>
      <c r="L176" s="43"/>
      <c r="M176" s="222" t="s">
        <v>1</v>
      </c>
      <c r="N176" s="223" t="s">
        <v>38</v>
      </c>
      <c r="O176" s="90"/>
      <c r="P176" s="224">
        <f>O176*H176</f>
        <v>0</v>
      </c>
      <c r="Q176" s="224">
        <v>0</v>
      </c>
      <c r="R176" s="224">
        <f>Q176*H176</f>
        <v>0</v>
      </c>
      <c r="S176" s="224">
        <v>0</v>
      </c>
      <c r="T176" s="225">
        <f>S176*H176</f>
        <v>0</v>
      </c>
      <c r="U176" s="37"/>
      <c r="V176" s="37"/>
      <c r="W176" s="37"/>
      <c r="X176" s="37"/>
      <c r="Y176" s="37"/>
      <c r="Z176" s="37"/>
      <c r="AA176" s="37"/>
      <c r="AB176" s="37"/>
      <c r="AC176" s="37"/>
      <c r="AD176" s="37"/>
      <c r="AE176" s="37"/>
      <c r="AR176" s="226" t="s">
        <v>88</v>
      </c>
      <c r="AT176" s="226" t="s">
        <v>129</v>
      </c>
      <c r="AU176" s="226" t="s">
        <v>82</v>
      </c>
      <c r="AY176" s="16" t="s">
        <v>128</v>
      </c>
      <c r="BE176" s="227">
        <f>IF(N176="základní",J176,0)</f>
        <v>0</v>
      </c>
      <c r="BF176" s="227">
        <f>IF(N176="snížená",J176,0)</f>
        <v>0</v>
      </c>
      <c r="BG176" s="227">
        <f>IF(N176="zákl. přenesená",J176,0)</f>
        <v>0</v>
      </c>
      <c r="BH176" s="227">
        <f>IF(N176="sníž. přenesená",J176,0)</f>
        <v>0</v>
      </c>
      <c r="BI176" s="227">
        <f>IF(N176="nulová",J176,0)</f>
        <v>0</v>
      </c>
      <c r="BJ176" s="16" t="s">
        <v>78</v>
      </c>
      <c r="BK176" s="227">
        <f>ROUND(I176*H176,2)</f>
        <v>0</v>
      </c>
      <c r="BL176" s="16" t="s">
        <v>88</v>
      </c>
      <c r="BM176" s="226" t="s">
        <v>777</v>
      </c>
    </row>
    <row r="177" s="2" customFormat="1">
      <c r="A177" s="37"/>
      <c r="B177" s="38"/>
      <c r="C177" s="39"/>
      <c r="D177" s="228" t="s">
        <v>160</v>
      </c>
      <c r="E177" s="39"/>
      <c r="F177" s="239" t="s">
        <v>230</v>
      </c>
      <c r="G177" s="39"/>
      <c r="H177" s="39"/>
      <c r="I177" s="230"/>
      <c r="J177" s="39"/>
      <c r="K177" s="39"/>
      <c r="L177" s="43"/>
      <c r="M177" s="231"/>
      <c r="N177" s="232"/>
      <c r="O177" s="90"/>
      <c r="P177" s="90"/>
      <c r="Q177" s="90"/>
      <c r="R177" s="90"/>
      <c r="S177" s="90"/>
      <c r="T177" s="91"/>
      <c r="U177" s="37"/>
      <c r="V177" s="37"/>
      <c r="W177" s="37"/>
      <c r="X177" s="37"/>
      <c r="Y177" s="37"/>
      <c r="Z177" s="37"/>
      <c r="AA177" s="37"/>
      <c r="AB177" s="37"/>
      <c r="AC177" s="37"/>
      <c r="AD177" s="37"/>
      <c r="AE177" s="37"/>
      <c r="AT177" s="16" t="s">
        <v>160</v>
      </c>
      <c r="AU177" s="16" t="s">
        <v>82</v>
      </c>
    </row>
    <row r="178" s="2" customFormat="1">
      <c r="A178" s="37"/>
      <c r="B178" s="38"/>
      <c r="C178" s="39"/>
      <c r="D178" s="228" t="s">
        <v>134</v>
      </c>
      <c r="E178" s="39"/>
      <c r="F178" s="229" t="s">
        <v>232</v>
      </c>
      <c r="G178" s="39"/>
      <c r="H178" s="39"/>
      <c r="I178" s="230"/>
      <c r="J178" s="39"/>
      <c r="K178" s="39"/>
      <c r="L178" s="43"/>
      <c r="M178" s="231"/>
      <c r="N178" s="232"/>
      <c r="O178" s="90"/>
      <c r="P178" s="90"/>
      <c r="Q178" s="90"/>
      <c r="R178" s="90"/>
      <c r="S178" s="90"/>
      <c r="T178" s="91"/>
      <c r="U178" s="37"/>
      <c r="V178" s="37"/>
      <c r="W178" s="37"/>
      <c r="X178" s="37"/>
      <c r="Y178" s="37"/>
      <c r="Z178" s="37"/>
      <c r="AA178" s="37"/>
      <c r="AB178" s="37"/>
      <c r="AC178" s="37"/>
      <c r="AD178" s="37"/>
      <c r="AE178" s="37"/>
      <c r="AT178" s="16" t="s">
        <v>134</v>
      </c>
      <c r="AU178" s="16" t="s">
        <v>82</v>
      </c>
    </row>
    <row r="179" s="13" customFormat="1">
      <c r="A179" s="13"/>
      <c r="B179" s="240"/>
      <c r="C179" s="241"/>
      <c r="D179" s="228" t="s">
        <v>162</v>
      </c>
      <c r="E179" s="242" t="s">
        <v>1</v>
      </c>
      <c r="F179" s="243" t="s">
        <v>778</v>
      </c>
      <c r="G179" s="241"/>
      <c r="H179" s="244">
        <v>14</v>
      </c>
      <c r="I179" s="245"/>
      <c r="J179" s="241"/>
      <c r="K179" s="241"/>
      <c r="L179" s="246"/>
      <c r="M179" s="247"/>
      <c r="N179" s="248"/>
      <c r="O179" s="248"/>
      <c r="P179" s="248"/>
      <c r="Q179" s="248"/>
      <c r="R179" s="248"/>
      <c r="S179" s="248"/>
      <c r="T179" s="249"/>
      <c r="U179" s="13"/>
      <c r="V179" s="13"/>
      <c r="W179" s="13"/>
      <c r="X179" s="13"/>
      <c r="Y179" s="13"/>
      <c r="Z179" s="13"/>
      <c r="AA179" s="13"/>
      <c r="AB179" s="13"/>
      <c r="AC179" s="13"/>
      <c r="AD179" s="13"/>
      <c r="AE179" s="13"/>
      <c r="AT179" s="250" t="s">
        <v>162</v>
      </c>
      <c r="AU179" s="250" t="s">
        <v>82</v>
      </c>
      <c r="AV179" s="13" t="s">
        <v>82</v>
      </c>
      <c r="AW179" s="13" t="s">
        <v>30</v>
      </c>
      <c r="AX179" s="13" t="s">
        <v>78</v>
      </c>
      <c r="AY179" s="250" t="s">
        <v>128</v>
      </c>
    </row>
    <row r="180" s="2" customFormat="1">
      <c r="A180" s="37"/>
      <c r="B180" s="38"/>
      <c r="C180" s="215" t="s">
        <v>8</v>
      </c>
      <c r="D180" s="215" t="s">
        <v>129</v>
      </c>
      <c r="E180" s="216" t="s">
        <v>235</v>
      </c>
      <c r="F180" s="217" t="s">
        <v>236</v>
      </c>
      <c r="G180" s="218" t="s">
        <v>176</v>
      </c>
      <c r="H180" s="219">
        <v>70</v>
      </c>
      <c r="I180" s="220"/>
      <c r="J180" s="221">
        <f>ROUND(I180*H180,2)</f>
        <v>0</v>
      </c>
      <c r="K180" s="217" t="s">
        <v>158</v>
      </c>
      <c r="L180" s="43"/>
      <c r="M180" s="222" t="s">
        <v>1</v>
      </c>
      <c r="N180" s="223" t="s">
        <v>38</v>
      </c>
      <c r="O180" s="90"/>
      <c r="P180" s="224">
        <f>O180*H180</f>
        <v>0</v>
      </c>
      <c r="Q180" s="224">
        <v>0.27378000000000002</v>
      </c>
      <c r="R180" s="224">
        <f>Q180*H180</f>
        <v>19.1646</v>
      </c>
      <c r="S180" s="224">
        <v>0</v>
      </c>
      <c r="T180" s="225">
        <f>S180*H180</f>
        <v>0</v>
      </c>
      <c r="U180" s="37"/>
      <c r="V180" s="37"/>
      <c r="W180" s="37"/>
      <c r="X180" s="37"/>
      <c r="Y180" s="37"/>
      <c r="Z180" s="37"/>
      <c r="AA180" s="37"/>
      <c r="AB180" s="37"/>
      <c r="AC180" s="37"/>
      <c r="AD180" s="37"/>
      <c r="AE180" s="37"/>
      <c r="AR180" s="226" t="s">
        <v>88</v>
      </c>
      <c r="AT180" s="226" t="s">
        <v>129</v>
      </c>
      <c r="AU180" s="226" t="s">
        <v>82</v>
      </c>
      <c r="AY180" s="16" t="s">
        <v>128</v>
      </c>
      <c r="BE180" s="227">
        <f>IF(N180="základní",J180,0)</f>
        <v>0</v>
      </c>
      <c r="BF180" s="227">
        <f>IF(N180="snížená",J180,0)</f>
        <v>0</v>
      </c>
      <c r="BG180" s="227">
        <f>IF(N180="zákl. přenesená",J180,0)</f>
        <v>0</v>
      </c>
      <c r="BH180" s="227">
        <f>IF(N180="sníž. přenesená",J180,0)</f>
        <v>0</v>
      </c>
      <c r="BI180" s="227">
        <f>IF(N180="nulová",J180,0)</f>
        <v>0</v>
      </c>
      <c r="BJ180" s="16" t="s">
        <v>78</v>
      </c>
      <c r="BK180" s="227">
        <f>ROUND(I180*H180,2)</f>
        <v>0</v>
      </c>
      <c r="BL180" s="16" t="s">
        <v>88</v>
      </c>
      <c r="BM180" s="226" t="s">
        <v>779</v>
      </c>
    </row>
    <row r="181" s="2" customFormat="1">
      <c r="A181" s="37"/>
      <c r="B181" s="38"/>
      <c r="C181" s="39"/>
      <c r="D181" s="228" t="s">
        <v>160</v>
      </c>
      <c r="E181" s="39"/>
      <c r="F181" s="239" t="s">
        <v>238</v>
      </c>
      <c r="G181" s="39"/>
      <c r="H181" s="39"/>
      <c r="I181" s="230"/>
      <c r="J181" s="39"/>
      <c r="K181" s="39"/>
      <c r="L181" s="43"/>
      <c r="M181" s="231"/>
      <c r="N181" s="232"/>
      <c r="O181" s="90"/>
      <c r="P181" s="90"/>
      <c r="Q181" s="90"/>
      <c r="R181" s="90"/>
      <c r="S181" s="90"/>
      <c r="T181" s="91"/>
      <c r="U181" s="37"/>
      <c r="V181" s="37"/>
      <c r="W181" s="37"/>
      <c r="X181" s="37"/>
      <c r="Y181" s="37"/>
      <c r="Z181" s="37"/>
      <c r="AA181" s="37"/>
      <c r="AB181" s="37"/>
      <c r="AC181" s="37"/>
      <c r="AD181" s="37"/>
      <c r="AE181" s="37"/>
      <c r="AT181" s="16" t="s">
        <v>160</v>
      </c>
      <c r="AU181" s="16" t="s">
        <v>82</v>
      </c>
    </row>
    <row r="182" s="2" customFormat="1">
      <c r="A182" s="37"/>
      <c r="B182" s="38"/>
      <c r="C182" s="39"/>
      <c r="D182" s="228" t="s">
        <v>134</v>
      </c>
      <c r="E182" s="39"/>
      <c r="F182" s="229" t="s">
        <v>780</v>
      </c>
      <c r="G182" s="39"/>
      <c r="H182" s="39"/>
      <c r="I182" s="230"/>
      <c r="J182" s="39"/>
      <c r="K182" s="39"/>
      <c r="L182" s="43"/>
      <c r="M182" s="231"/>
      <c r="N182" s="232"/>
      <c r="O182" s="90"/>
      <c r="P182" s="90"/>
      <c r="Q182" s="90"/>
      <c r="R182" s="90"/>
      <c r="S182" s="90"/>
      <c r="T182" s="91"/>
      <c r="U182" s="37"/>
      <c r="V182" s="37"/>
      <c r="W182" s="37"/>
      <c r="X182" s="37"/>
      <c r="Y182" s="37"/>
      <c r="Z182" s="37"/>
      <c r="AA182" s="37"/>
      <c r="AB182" s="37"/>
      <c r="AC182" s="37"/>
      <c r="AD182" s="37"/>
      <c r="AE182" s="37"/>
      <c r="AT182" s="16" t="s">
        <v>134</v>
      </c>
      <c r="AU182" s="16" t="s">
        <v>82</v>
      </c>
    </row>
    <row r="183" s="13" customFormat="1">
      <c r="A183" s="13"/>
      <c r="B183" s="240"/>
      <c r="C183" s="241"/>
      <c r="D183" s="228" t="s">
        <v>162</v>
      </c>
      <c r="E183" s="242" t="s">
        <v>1</v>
      </c>
      <c r="F183" s="243" t="s">
        <v>572</v>
      </c>
      <c r="G183" s="241"/>
      <c r="H183" s="244">
        <v>70</v>
      </c>
      <c r="I183" s="245"/>
      <c r="J183" s="241"/>
      <c r="K183" s="241"/>
      <c r="L183" s="246"/>
      <c r="M183" s="247"/>
      <c r="N183" s="248"/>
      <c r="O183" s="248"/>
      <c r="P183" s="248"/>
      <c r="Q183" s="248"/>
      <c r="R183" s="248"/>
      <c r="S183" s="248"/>
      <c r="T183" s="249"/>
      <c r="U183" s="13"/>
      <c r="V183" s="13"/>
      <c r="W183" s="13"/>
      <c r="X183" s="13"/>
      <c r="Y183" s="13"/>
      <c r="Z183" s="13"/>
      <c r="AA183" s="13"/>
      <c r="AB183" s="13"/>
      <c r="AC183" s="13"/>
      <c r="AD183" s="13"/>
      <c r="AE183" s="13"/>
      <c r="AT183" s="250" t="s">
        <v>162</v>
      </c>
      <c r="AU183" s="250" t="s">
        <v>82</v>
      </c>
      <c r="AV183" s="13" t="s">
        <v>82</v>
      </c>
      <c r="AW183" s="13" t="s">
        <v>30</v>
      </c>
      <c r="AX183" s="13" t="s">
        <v>78</v>
      </c>
      <c r="AY183" s="250" t="s">
        <v>128</v>
      </c>
    </row>
    <row r="184" s="2" customFormat="1">
      <c r="A184" s="37"/>
      <c r="B184" s="38"/>
      <c r="C184" s="215" t="s">
        <v>246</v>
      </c>
      <c r="D184" s="215" t="s">
        <v>129</v>
      </c>
      <c r="E184" s="216" t="s">
        <v>781</v>
      </c>
      <c r="F184" s="217" t="s">
        <v>782</v>
      </c>
      <c r="G184" s="218" t="s">
        <v>183</v>
      </c>
      <c r="H184" s="219">
        <v>9.0199999999999996</v>
      </c>
      <c r="I184" s="220"/>
      <c r="J184" s="221">
        <f>ROUND(I184*H184,2)</f>
        <v>0</v>
      </c>
      <c r="K184" s="217" t="s">
        <v>158</v>
      </c>
      <c r="L184" s="43"/>
      <c r="M184" s="222" t="s">
        <v>1</v>
      </c>
      <c r="N184" s="223" t="s">
        <v>38</v>
      </c>
      <c r="O184" s="90"/>
      <c r="P184" s="224">
        <f>O184*H184</f>
        <v>0</v>
      </c>
      <c r="Q184" s="224">
        <v>0</v>
      </c>
      <c r="R184" s="224">
        <f>Q184*H184</f>
        <v>0</v>
      </c>
      <c r="S184" s="224">
        <v>0</v>
      </c>
      <c r="T184" s="225">
        <f>S184*H184</f>
        <v>0</v>
      </c>
      <c r="U184" s="37"/>
      <c r="V184" s="37"/>
      <c r="W184" s="37"/>
      <c r="X184" s="37"/>
      <c r="Y184" s="37"/>
      <c r="Z184" s="37"/>
      <c r="AA184" s="37"/>
      <c r="AB184" s="37"/>
      <c r="AC184" s="37"/>
      <c r="AD184" s="37"/>
      <c r="AE184" s="37"/>
      <c r="AR184" s="226" t="s">
        <v>88</v>
      </c>
      <c r="AT184" s="226" t="s">
        <v>129</v>
      </c>
      <c r="AU184" s="226" t="s">
        <v>82</v>
      </c>
      <c r="AY184" s="16" t="s">
        <v>128</v>
      </c>
      <c r="BE184" s="227">
        <f>IF(N184="základní",J184,0)</f>
        <v>0</v>
      </c>
      <c r="BF184" s="227">
        <f>IF(N184="snížená",J184,0)</f>
        <v>0</v>
      </c>
      <c r="BG184" s="227">
        <f>IF(N184="zákl. přenesená",J184,0)</f>
        <v>0</v>
      </c>
      <c r="BH184" s="227">
        <f>IF(N184="sníž. přenesená",J184,0)</f>
        <v>0</v>
      </c>
      <c r="BI184" s="227">
        <f>IF(N184="nulová",J184,0)</f>
        <v>0</v>
      </c>
      <c r="BJ184" s="16" t="s">
        <v>78</v>
      </c>
      <c r="BK184" s="227">
        <f>ROUND(I184*H184,2)</f>
        <v>0</v>
      </c>
      <c r="BL184" s="16" t="s">
        <v>88</v>
      </c>
      <c r="BM184" s="226" t="s">
        <v>783</v>
      </c>
    </row>
    <row r="185" s="2" customFormat="1">
      <c r="A185" s="37"/>
      <c r="B185" s="38"/>
      <c r="C185" s="39"/>
      <c r="D185" s="228" t="s">
        <v>160</v>
      </c>
      <c r="E185" s="39"/>
      <c r="F185" s="239" t="s">
        <v>784</v>
      </c>
      <c r="G185" s="39"/>
      <c r="H185" s="39"/>
      <c r="I185" s="230"/>
      <c r="J185" s="39"/>
      <c r="K185" s="39"/>
      <c r="L185" s="43"/>
      <c r="M185" s="231"/>
      <c r="N185" s="232"/>
      <c r="O185" s="90"/>
      <c r="P185" s="90"/>
      <c r="Q185" s="90"/>
      <c r="R185" s="90"/>
      <c r="S185" s="90"/>
      <c r="T185" s="91"/>
      <c r="U185" s="37"/>
      <c r="V185" s="37"/>
      <c r="W185" s="37"/>
      <c r="X185" s="37"/>
      <c r="Y185" s="37"/>
      <c r="Z185" s="37"/>
      <c r="AA185" s="37"/>
      <c r="AB185" s="37"/>
      <c r="AC185" s="37"/>
      <c r="AD185" s="37"/>
      <c r="AE185" s="37"/>
      <c r="AT185" s="16" t="s">
        <v>160</v>
      </c>
      <c r="AU185" s="16" t="s">
        <v>82</v>
      </c>
    </row>
    <row r="186" s="2" customFormat="1">
      <c r="A186" s="37"/>
      <c r="B186" s="38"/>
      <c r="C186" s="39"/>
      <c r="D186" s="228" t="s">
        <v>134</v>
      </c>
      <c r="E186" s="39"/>
      <c r="F186" s="229" t="s">
        <v>785</v>
      </c>
      <c r="G186" s="39"/>
      <c r="H186" s="39"/>
      <c r="I186" s="230"/>
      <c r="J186" s="39"/>
      <c r="K186" s="39"/>
      <c r="L186" s="43"/>
      <c r="M186" s="231"/>
      <c r="N186" s="232"/>
      <c r="O186" s="90"/>
      <c r="P186" s="90"/>
      <c r="Q186" s="90"/>
      <c r="R186" s="90"/>
      <c r="S186" s="90"/>
      <c r="T186" s="91"/>
      <c r="U186" s="37"/>
      <c r="V186" s="37"/>
      <c r="W186" s="37"/>
      <c r="X186" s="37"/>
      <c r="Y186" s="37"/>
      <c r="Z186" s="37"/>
      <c r="AA186" s="37"/>
      <c r="AB186" s="37"/>
      <c r="AC186" s="37"/>
      <c r="AD186" s="37"/>
      <c r="AE186" s="37"/>
      <c r="AT186" s="16" t="s">
        <v>134</v>
      </c>
      <c r="AU186" s="16" t="s">
        <v>82</v>
      </c>
    </row>
    <row r="187" s="13" customFormat="1">
      <c r="A187" s="13"/>
      <c r="B187" s="240"/>
      <c r="C187" s="241"/>
      <c r="D187" s="228" t="s">
        <v>162</v>
      </c>
      <c r="E187" s="242" t="s">
        <v>1</v>
      </c>
      <c r="F187" s="243" t="s">
        <v>786</v>
      </c>
      <c r="G187" s="241"/>
      <c r="H187" s="244">
        <v>9.0199999999999996</v>
      </c>
      <c r="I187" s="245"/>
      <c r="J187" s="241"/>
      <c r="K187" s="241"/>
      <c r="L187" s="246"/>
      <c r="M187" s="247"/>
      <c r="N187" s="248"/>
      <c r="O187" s="248"/>
      <c r="P187" s="248"/>
      <c r="Q187" s="248"/>
      <c r="R187" s="248"/>
      <c r="S187" s="248"/>
      <c r="T187" s="249"/>
      <c r="U187" s="13"/>
      <c r="V187" s="13"/>
      <c r="W187" s="13"/>
      <c r="X187" s="13"/>
      <c r="Y187" s="13"/>
      <c r="Z187" s="13"/>
      <c r="AA187" s="13"/>
      <c r="AB187" s="13"/>
      <c r="AC187" s="13"/>
      <c r="AD187" s="13"/>
      <c r="AE187" s="13"/>
      <c r="AT187" s="250" t="s">
        <v>162</v>
      </c>
      <c r="AU187" s="250" t="s">
        <v>82</v>
      </c>
      <c r="AV187" s="13" t="s">
        <v>82</v>
      </c>
      <c r="AW187" s="13" t="s">
        <v>30</v>
      </c>
      <c r="AX187" s="13" t="s">
        <v>78</v>
      </c>
      <c r="AY187" s="250" t="s">
        <v>128</v>
      </c>
    </row>
    <row r="188" s="2" customFormat="1" ht="33" customHeight="1">
      <c r="A188" s="37"/>
      <c r="B188" s="38"/>
      <c r="C188" s="215" t="s">
        <v>251</v>
      </c>
      <c r="D188" s="215" t="s">
        <v>129</v>
      </c>
      <c r="E188" s="216" t="s">
        <v>787</v>
      </c>
      <c r="F188" s="217" t="s">
        <v>788</v>
      </c>
      <c r="G188" s="218" t="s">
        <v>183</v>
      </c>
      <c r="H188" s="219">
        <v>9.0199999999999996</v>
      </c>
      <c r="I188" s="220"/>
      <c r="J188" s="221">
        <f>ROUND(I188*H188,2)</f>
        <v>0</v>
      </c>
      <c r="K188" s="217" t="s">
        <v>158</v>
      </c>
      <c r="L188" s="43"/>
      <c r="M188" s="222" t="s">
        <v>1</v>
      </c>
      <c r="N188" s="223" t="s">
        <v>38</v>
      </c>
      <c r="O188" s="90"/>
      <c r="P188" s="224">
        <f>O188*H188</f>
        <v>0</v>
      </c>
      <c r="Q188" s="224">
        <v>0</v>
      </c>
      <c r="R188" s="224">
        <f>Q188*H188</f>
        <v>0</v>
      </c>
      <c r="S188" s="224">
        <v>0</v>
      </c>
      <c r="T188" s="225">
        <f>S188*H188</f>
        <v>0</v>
      </c>
      <c r="U188" s="37"/>
      <c r="V188" s="37"/>
      <c r="W188" s="37"/>
      <c r="X188" s="37"/>
      <c r="Y188" s="37"/>
      <c r="Z188" s="37"/>
      <c r="AA188" s="37"/>
      <c r="AB188" s="37"/>
      <c r="AC188" s="37"/>
      <c r="AD188" s="37"/>
      <c r="AE188" s="37"/>
      <c r="AR188" s="226" t="s">
        <v>88</v>
      </c>
      <c r="AT188" s="226" t="s">
        <v>129</v>
      </c>
      <c r="AU188" s="226" t="s">
        <v>82</v>
      </c>
      <c r="AY188" s="16" t="s">
        <v>128</v>
      </c>
      <c r="BE188" s="227">
        <f>IF(N188="základní",J188,0)</f>
        <v>0</v>
      </c>
      <c r="BF188" s="227">
        <f>IF(N188="snížená",J188,0)</f>
        <v>0</v>
      </c>
      <c r="BG188" s="227">
        <f>IF(N188="zákl. přenesená",J188,0)</f>
        <v>0</v>
      </c>
      <c r="BH188" s="227">
        <f>IF(N188="sníž. přenesená",J188,0)</f>
        <v>0</v>
      </c>
      <c r="BI188" s="227">
        <f>IF(N188="nulová",J188,0)</f>
        <v>0</v>
      </c>
      <c r="BJ188" s="16" t="s">
        <v>78</v>
      </c>
      <c r="BK188" s="227">
        <f>ROUND(I188*H188,2)</f>
        <v>0</v>
      </c>
      <c r="BL188" s="16" t="s">
        <v>88</v>
      </c>
      <c r="BM188" s="226" t="s">
        <v>789</v>
      </c>
    </row>
    <row r="189" s="2" customFormat="1">
      <c r="A189" s="37"/>
      <c r="B189" s="38"/>
      <c r="C189" s="39"/>
      <c r="D189" s="228" t="s">
        <v>160</v>
      </c>
      <c r="E189" s="39"/>
      <c r="F189" s="239" t="s">
        <v>790</v>
      </c>
      <c r="G189" s="39"/>
      <c r="H189" s="39"/>
      <c r="I189" s="230"/>
      <c r="J189" s="39"/>
      <c r="K189" s="39"/>
      <c r="L189" s="43"/>
      <c r="M189" s="231"/>
      <c r="N189" s="232"/>
      <c r="O189" s="90"/>
      <c r="P189" s="90"/>
      <c r="Q189" s="90"/>
      <c r="R189" s="90"/>
      <c r="S189" s="90"/>
      <c r="T189" s="91"/>
      <c r="U189" s="37"/>
      <c r="V189" s="37"/>
      <c r="W189" s="37"/>
      <c r="X189" s="37"/>
      <c r="Y189" s="37"/>
      <c r="Z189" s="37"/>
      <c r="AA189" s="37"/>
      <c r="AB189" s="37"/>
      <c r="AC189" s="37"/>
      <c r="AD189" s="37"/>
      <c r="AE189" s="37"/>
      <c r="AT189" s="16" t="s">
        <v>160</v>
      </c>
      <c r="AU189" s="16" t="s">
        <v>82</v>
      </c>
    </row>
    <row r="190" s="13" customFormat="1">
      <c r="A190" s="13"/>
      <c r="B190" s="240"/>
      <c r="C190" s="241"/>
      <c r="D190" s="228" t="s">
        <v>162</v>
      </c>
      <c r="E190" s="242" t="s">
        <v>1</v>
      </c>
      <c r="F190" s="243" t="s">
        <v>786</v>
      </c>
      <c r="G190" s="241"/>
      <c r="H190" s="244">
        <v>9.0199999999999996</v>
      </c>
      <c r="I190" s="245"/>
      <c r="J190" s="241"/>
      <c r="K190" s="241"/>
      <c r="L190" s="246"/>
      <c r="M190" s="247"/>
      <c r="N190" s="248"/>
      <c r="O190" s="248"/>
      <c r="P190" s="248"/>
      <c r="Q190" s="248"/>
      <c r="R190" s="248"/>
      <c r="S190" s="248"/>
      <c r="T190" s="249"/>
      <c r="U190" s="13"/>
      <c r="V190" s="13"/>
      <c r="W190" s="13"/>
      <c r="X190" s="13"/>
      <c r="Y190" s="13"/>
      <c r="Z190" s="13"/>
      <c r="AA190" s="13"/>
      <c r="AB190" s="13"/>
      <c r="AC190" s="13"/>
      <c r="AD190" s="13"/>
      <c r="AE190" s="13"/>
      <c r="AT190" s="250" t="s">
        <v>162</v>
      </c>
      <c r="AU190" s="250" t="s">
        <v>82</v>
      </c>
      <c r="AV190" s="13" t="s">
        <v>82</v>
      </c>
      <c r="AW190" s="13" t="s">
        <v>30</v>
      </c>
      <c r="AX190" s="13" t="s">
        <v>78</v>
      </c>
      <c r="AY190" s="250" t="s">
        <v>128</v>
      </c>
    </row>
    <row r="191" s="2" customFormat="1">
      <c r="A191" s="37"/>
      <c r="B191" s="38"/>
      <c r="C191" s="215" t="s">
        <v>257</v>
      </c>
      <c r="D191" s="215" t="s">
        <v>129</v>
      </c>
      <c r="E191" s="216" t="s">
        <v>791</v>
      </c>
      <c r="F191" s="217" t="s">
        <v>792</v>
      </c>
      <c r="G191" s="218" t="s">
        <v>220</v>
      </c>
      <c r="H191" s="219">
        <v>1.4430000000000001</v>
      </c>
      <c r="I191" s="220"/>
      <c r="J191" s="221">
        <f>ROUND(I191*H191,2)</f>
        <v>0</v>
      </c>
      <c r="K191" s="217" t="s">
        <v>158</v>
      </c>
      <c r="L191" s="43"/>
      <c r="M191" s="222" t="s">
        <v>1</v>
      </c>
      <c r="N191" s="223" t="s">
        <v>38</v>
      </c>
      <c r="O191" s="90"/>
      <c r="P191" s="224">
        <f>O191*H191</f>
        <v>0</v>
      </c>
      <c r="Q191" s="224">
        <v>1.0597399999999999</v>
      </c>
      <c r="R191" s="224">
        <f>Q191*H191</f>
        <v>1.5292048199999999</v>
      </c>
      <c r="S191" s="224">
        <v>0</v>
      </c>
      <c r="T191" s="225">
        <f>S191*H191</f>
        <v>0</v>
      </c>
      <c r="U191" s="37"/>
      <c r="V191" s="37"/>
      <c r="W191" s="37"/>
      <c r="X191" s="37"/>
      <c r="Y191" s="37"/>
      <c r="Z191" s="37"/>
      <c r="AA191" s="37"/>
      <c r="AB191" s="37"/>
      <c r="AC191" s="37"/>
      <c r="AD191" s="37"/>
      <c r="AE191" s="37"/>
      <c r="AR191" s="226" t="s">
        <v>88</v>
      </c>
      <c r="AT191" s="226" t="s">
        <v>129</v>
      </c>
      <c r="AU191" s="226" t="s">
        <v>82</v>
      </c>
      <c r="AY191" s="16" t="s">
        <v>128</v>
      </c>
      <c r="BE191" s="227">
        <f>IF(N191="základní",J191,0)</f>
        <v>0</v>
      </c>
      <c r="BF191" s="227">
        <f>IF(N191="snížená",J191,0)</f>
        <v>0</v>
      </c>
      <c r="BG191" s="227">
        <f>IF(N191="zákl. přenesená",J191,0)</f>
        <v>0</v>
      </c>
      <c r="BH191" s="227">
        <f>IF(N191="sníž. přenesená",J191,0)</f>
        <v>0</v>
      </c>
      <c r="BI191" s="227">
        <f>IF(N191="nulová",J191,0)</f>
        <v>0</v>
      </c>
      <c r="BJ191" s="16" t="s">
        <v>78</v>
      </c>
      <c r="BK191" s="227">
        <f>ROUND(I191*H191,2)</f>
        <v>0</v>
      </c>
      <c r="BL191" s="16" t="s">
        <v>88</v>
      </c>
      <c r="BM191" s="226" t="s">
        <v>793</v>
      </c>
    </row>
    <row r="192" s="2" customFormat="1">
      <c r="A192" s="37"/>
      <c r="B192" s="38"/>
      <c r="C192" s="39"/>
      <c r="D192" s="228" t="s">
        <v>160</v>
      </c>
      <c r="E192" s="39"/>
      <c r="F192" s="239" t="s">
        <v>794</v>
      </c>
      <c r="G192" s="39"/>
      <c r="H192" s="39"/>
      <c r="I192" s="230"/>
      <c r="J192" s="39"/>
      <c r="K192" s="39"/>
      <c r="L192" s="43"/>
      <c r="M192" s="231"/>
      <c r="N192" s="232"/>
      <c r="O192" s="90"/>
      <c r="P192" s="90"/>
      <c r="Q192" s="90"/>
      <c r="R192" s="90"/>
      <c r="S192" s="90"/>
      <c r="T192" s="91"/>
      <c r="U192" s="37"/>
      <c r="V192" s="37"/>
      <c r="W192" s="37"/>
      <c r="X192" s="37"/>
      <c r="Y192" s="37"/>
      <c r="Z192" s="37"/>
      <c r="AA192" s="37"/>
      <c r="AB192" s="37"/>
      <c r="AC192" s="37"/>
      <c r="AD192" s="37"/>
      <c r="AE192" s="37"/>
      <c r="AT192" s="16" t="s">
        <v>160</v>
      </c>
      <c r="AU192" s="16" t="s">
        <v>82</v>
      </c>
    </row>
    <row r="193" s="2" customFormat="1">
      <c r="A193" s="37"/>
      <c r="B193" s="38"/>
      <c r="C193" s="39"/>
      <c r="D193" s="228" t="s">
        <v>134</v>
      </c>
      <c r="E193" s="39"/>
      <c r="F193" s="229" t="s">
        <v>795</v>
      </c>
      <c r="G193" s="39"/>
      <c r="H193" s="39"/>
      <c r="I193" s="230"/>
      <c r="J193" s="39"/>
      <c r="K193" s="39"/>
      <c r="L193" s="43"/>
      <c r="M193" s="231"/>
      <c r="N193" s="232"/>
      <c r="O193" s="90"/>
      <c r="P193" s="90"/>
      <c r="Q193" s="90"/>
      <c r="R193" s="90"/>
      <c r="S193" s="90"/>
      <c r="T193" s="91"/>
      <c r="U193" s="37"/>
      <c r="V193" s="37"/>
      <c r="W193" s="37"/>
      <c r="X193" s="37"/>
      <c r="Y193" s="37"/>
      <c r="Z193" s="37"/>
      <c r="AA193" s="37"/>
      <c r="AB193" s="37"/>
      <c r="AC193" s="37"/>
      <c r="AD193" s="37"/>
      <c r="AE193" s="37"/>
      <c r="AT193" s="16" t="s">
        <v>134</v>
      </c>
      <c r="AU193" s="16" t="s">
        <v>82</v>
      </c>
    </row>
    <row r="194" s="13" customFormat="1">
      <c r="A194" s="13"/>
      <c r="B194" s="240"/>
      <c r="C194" s="241"/>
      <c r="D194" s="228" t="s">
        <v>162</v>
      </c>
      <c r="E194" s="242" t="s">
        <v>1</v>
      </c>
      <c r="F194" s="243" t="s">
        <v>796</v>
      </c>
      <c r="G194" s="241"/>
      <c r="H194" s="244">
        <v>1.4430000000000001</v>
      </c>
      <c r="I194" s="245"/>
      <c r="J194" s="241"/>
      <c r="K194" s="241"/>
      <c r="L194" s="246"/>
      <c r="M194" s="247"/>
      <c r="N194" s="248"/>
      <c r="O194" s="248"/>
      <c r="P194" s="248"/>
      <c r="Q194" s="248"/>
      <c r="R194" s="248"/>
      <c r="S194" s="248"/>
      <c r="T194" s="249"/>
      <c r="U194" s="13"/>
      <c r="V194" s="13"/>
      <c r="W194" s="13"/>
      <c r="X194" s="13"/>
      <c r="Y194" s="13"/>
      <c r="Z194" s="13"/>
      <c r="AA194" s="13"/>
      <c r="AB194" s="13"/>
      <c r="AC194" s="13"/>
      <c r="AD194" s="13"/>
      <c r="AE194" s="13"/>
      <c r="AT194" s="250" t="s">
        <v>162</v>
      </c>
      <c r="AU194" s="250" t="s">
        <v>82</v>
      </c>
      <c r="AV194" s="13" t="s">
        <v>82</v>
      </c>
      <c r="AW194" s="13" t="s">
        <v>30</v>
      </c>
      <c r="AX194" s="13" t="s">
        <v>78</v>
      </c>
      <c r="AY194" s="250" t="s">
        <v>128</v>
      </c>
    </row>
    <row r="195" s="2" customFormat="1" ht="21.75" customHeight="1">
      <c r="A195" s="37"/>
      <c r="B195" s="38"/>
      <c r="C195" s="215" t="s">
        <v>263</v>
      </c>
      <c r="D195" s="215" t="s">
        <v>129</v>
      </c>
      <c r="E195" s="216" t="s">
        <v>797</v>
      </c>
      <c r="F195" s="217" t="s">
        <v>798</v>
      </c>
      <c r="G195" s="218" t="s">
        <v>157</v>
      </c>
      <c r="H195" s="219">
        <v>1078</v>
      </c>
      <c r="I195" s="220"/>
      <c r="J195" s="221">
        <f>ROUND(I195*H195,2)</f>
        <v>0</v>
      </c>
      <c r="K195" s="217" t="s">
        <v>158</v>
      </c>
      <c r="L195" s="43"/>
      <c r="M195" s="222" t="s">
        <v>1</v>
      </c>
      <c r="N195" s="223" t="s">
        <v>38</v>
      </c>
      <c r="O195" s="90"/>
      <c r="P195" s="224">
        <f>O195*H195</f>
        <v>0</v>
      </c>
      <c r="Q195" s="224">
        <v>0</v>
      </c>
      <c r="R195" s="224">
        <f>Q195*H195</f>
        <v>0</v>
      </c>
      <c r="S195" s="224">
        <v>0.0070000000000000001</v>
      </c>
      <c r="T195" s="225">
        <f>S195*H195</f>
        <v>7.5460000000000003</v>
      </c>
      <c r="U195" s="37"/>
      <c r="V195" s="37"/>
      <c r="W195" s="37"/>
      <c r="X195" s="37"/>
      <c r="Y195" s="37"/>
      <c r="Z195" s="37"/>
      <c r="AA195" s="37"/>
      <c r="AB195" s="37"/>
      <c r="AC195" s="37"/>
      <c r="AD195" s="37"/>
      <c r="AE195" s="37"/>
      <c r="AR195" s="226" t="s">
        <v>88</v>
      </c>
      <c r="AT195" s="226" t="s">
        <v>129</v>
      </c>
      <c r="AU195" s="226" t="s">
        <v>82</v>
      </c>
      <c r="AY195" s="16" t="s">
        <v>128</v>
      </c>
      <c r="BE195" s="227">
        <f>IF(N195="základní",J195,0)</f>
        <v>0</v>
      </c>
      <c r="BF195" s="227">
        <f>IF(N195="snížená",J195,0)</f>
        <v>0</v>
      </c>
      <c r="BG195" s="227">
        <f>IF(N195="zákl. přenesená",J195,0)</f>
        <v>0</v>
      </c>
      <c r="BH195" s="227">
        <f>IF(N195="sníž. přenesená",J195,0)</f>
        <v>0</v>
      </c>
      <c r="BI195" s="227">
        <f>IF(N195="nulová",J195,0)</f>
        <v>0</v>
      </c>
      <c r="BJ195" s="16" t="s">
        <v>78</v>
      </c>
      <c r="BK195" s="227">
        <f>ROUND(I195*H195,2)</f>
        <v>0</v>
      </c>
      <c r="BL195" s="16" t="s">
        <v>88</v>
      </c>
      <c r="BM195" s="226" t="s">
        <v>799</v>
      </c>
    </row>
    <row r="196" s="2" customFormat="1">
      <c r="A196" s="37"/>
      <c r="B196" s="38"/>
      <c r="C196" s="39"/>
      <c r="D196" s="228" t="s">
        <v>160</v>
      </c>
      <c r="E196" s="39"/>
      <c r="F196" s="239" t="s">
        <v>800</v>
      </c>
      <c r="G196" s="39"/>
      <c r="H196" s="39"/>
      <c r="I196" s="230"/>
      <c r="J196" s="39"/>
      <c r="K196" s="39"/>
      <c r="L196" s="43"/>
      <c r="M196" s="231"/>
      <c r="N196" s="232"/>
      <c r="O196" s="90"/>
      <c r="P196" s="90"/>
      <c r="Q196" s="90"/>
      <c r="R196" s="90"/>
      <c r="S196" s="90"/>
      <c r="T196" s="91"/>
      <c r="U196" s="37"/>
      <c r="V196" s="37"/>
      <c r="W196" s="37"/>
      <c r="X196" s="37"/>
      <c r="Y196" s="37"/>
      <c r="Z196" s="37"/>
      <c r="AA196" s="37"/>
      <c r="AB196" s="37"/>
      <c r="AC196" s="37"/>
      <c r="AD196" s="37"/>
      <c r="AE196" s="37"/>
      <c r="AT196" s="16" t="s">
        <v>160</v>
      </c>
      <c r="AU196" s="16" t="s">
        <v>82</v>
      </c>
    </row>
    <row r="197" s="2" customFormat="1">
      <c r="A197" s="37"/>
      <c r="B197" s="38"/>
      <c r="C197" s="39"/>
      <c r="D197" s="228" t="s">
        <v>134</v>
      </c>
      <c r="E197" s="39"/>
      <c r="F197" s="229" t="s">
        <v>801</v>
      </c>
      <c r="G197" s="39"/>
      <c r="H197" s="39"/>
      <c r="I197" s="230"/>
      <c r="J197" s="39"/>
      <c r="K197" s="39"/>
      <c r="L197" s="43"/>
      <c r="M197" s="231"/>
      <c r="N197" s="232"/>
      <c r="O197" s="90"/>
      <c r="P197" s="90"/>
      <c r="Q197" s="90"/>
      <c r="R197" s="90"/>
      <c r="S197" s="90"/>
      <c r="T197" s="91"/>
      <c r="U197" s="37"/>
      <c r="V197" s="37"/>
      <c r="W197" s="37"/>
      <c r="X197" s="37"/>
      <c r="Y197" s="37"/>
      <c r="Z197" s="37"/>
      <c r="AA197" s="37"/>
      <c r="AB197" s="37"/>
      <c r="AC197" s="37"/>
      <c r="AD197" s="37"/>
      <c r="AE197" s="37"/>
      <c r="AT197" s="16" t="s">
        <v>134</v>
      </c>
      <c r="AU197" s="16" t="s">
        <v>82</v>
      </c>
    </row>
    <row r="198" s="13" customFormat="1">
      <c r="A198" s="13"/>
      <c r="B198" s="240"/>
      <c r="C198" s="241"/>
      <c r="D198" s="228" t="s">
        <v>162</v>
      </c>
      <c r="E198" s="242" t="s">
        <v>1</v>
      </c>
      <c r="F198" s="243" t="s">
        <v>802</v>
      </c>
      <c r="G198" s="241"/>
      <c r="H198" s="244">
        <v>850</v>
      </c>
      <c r="I198" s="245"/>
      <c r="J198" s="241"/>
      <c r="K198" s="241"/>
      <c r="L198" s="246"/>
      <c r="M198" s="247"/>
      <c r="N198" s="248"/>
      <c r="O198" s="248"/>
      <c r="P198" s="248"/>
      <c r="Q198" s="248"/>
      <c r="R198" s="248"/>
      <c r="S198" s="248"/>
      <c r="T198" s="249"/>
      <c r="U198" s="13"/>
      <c r="V198" s="13"/>
      <c r="W198" s="13"/>
      <c r="X198" s="13"/>
      <c r="Y198" s="13"/>
      <c r="Z198" s="13"/>
      <c r="AA198" s="13"/>
      <c r="AB198" s="13"/>
      <c r="AC198" s="13"/>
      <c r="AD198" s="13"/>
      <c r="AE198" s="13"/>
      <c r="AT198" s="250" t="s">
        <v>162</v>
      </c>
      <c r="AU198" s="250" t="s">
        <v>82</v>
      </c>
      <c r="AV198" s="13" t="s">
        <v>82</v>
      </c>
      <c r="AW198" s="13" t="s">
        <v>30</v>
      </c>
      <c r="AX198" s="13" t="s">
        <v>73</v>
      </c>
      <c r="AY198" s="250" t="s">
        <v>128</v>
      </c>
    </row>
    <row r="199" s="13" customFormat="1">
      <c r="A199" s="13"/>
      <c r="B199" s="240"/>
      <c r="C199" s="241"/>
      <c r="D199" s="228" t="s">
        <v>162</v>
      </c>
      <c r="E199" s="242" t="s">
        <v>1</v>
      </c>
      <c r="F199" s="243" t="s">
        <v>803</v>
      </c>
      <c r="G199" s="241"/>
      <c r="H199" s="244">
        <v>228</v>
      </c>
      <c r="I199" s="245"/>
      <c r="J199" s="241"/>
      <c r="K199" s="241"/>
      <c r="L199" s="246"/>
      <c r="M199" s="247"/>
      <c r="N199" s="248"/>
      <c r="O199" s="248"/>
      <c r="P199" s="248"/>
      <c r="Q199" s="248"/>
      <c r="R199" s="248"/>
      <c r="S199" s="248"/>
      <c r="T199" s="249"/>
      <c r="U199" s="13"/>
      <c r="V199" s="13"/>
      <c r="W199" s="13"/>
      <c r="X199" s="13"/>
      <c r="Y199" s="13"/>
      <c r="Z199" s="13"/>
      <c r="AA199" s="13"/>
      <c r="AB199" s="13"/>
      <c r="AC199" s="13"/>
      <c r="AD199" s="13"/>
      <c r="AE199" s="13"/>
      <c r="AT199" s="250" t="s">
        <v>162</v>
      </c>
      <c r="AU199" s="250" t="s">
        <v>82</v>
      </c>
      <c r="AV199" s="13" t="s">
        <v>82</v>
      </c>
      <c r="AW199" s="13" t="s">
        <v>30</v>
      </c>
      <c r="AX199" s="13" t="s">
        <v>73</v>
      </c>
      <c r="AY199" s="250" t="s">
        <v>128</v>
      </c>
    </row>
    <row r="200" s="14" customFormat="1">
      <c r="A200" s="14"/>
      <c r="B200" s="261"/>
      <c r="C200" s="262"/>
      <c r="D200" s="228" t="s">
        <v>162</v>
      </c>
      <c r="E200" s="263" t="s">
        <v>1</v>
      </c>
      <c r="F200" s="264" t="s">
        <v>686</v>
      </c>
      <c r="G200" s="262"/>
      <c r="H200" s="265">
        <v>1078</v>
      </c>
      <c r="I200" s="266"/>
      <c r="J200" s="262"/>
      <c r="K200" s="262"/>
      <c r="L200" s="267"/>
      <c r="M200" s="268"/>
      <c r="N200" s="269"/>
      <c r="O200" s="269"/>
      <c r="P200" s="269"/>
      <c r="Q200" s="269"/>
      <c r="R200" s="269"/>
      <c r="S200" s="269"/>
      <c r="T200" s="270"/>
      <c r="U200" s="14"/>
      <c r="V200" s="14"/>
      <c r="W200" s="14"/>
      <c r="X200" s="14"/>
      <c r="Y200" s="14"/>
      <c r="Z200" s="14"/>
      <c r="AA200" s="14"/>
      <c r="AB200" s="14"/>
      <c r="AC200" s="14"/>
      <c r="AD200" s="14"/>
      <c r="AE200" s="14"/>
      <c r="AT200" s="271" t="s">
        <v>162</v>
      </c>
      <c r="AU200" s="271" t="s">
        <v>82</v>
      </c>
      <c r="AV200" s="14" t="s">
        <v>88</v>
      </c>
      <c r="AW200" s="14" t="s">
        <v>30</v>
      </c>
      <c r="AX200" s="14" t="s">
        <v>78</v>
      </c>
      <c r="AY200" s="271" t="s">
        <v>128</v>
      </c>
    </row>
    <row r="201" s="12" customFormat="1" ht="22.8" customHeight="1">
      <c r="A201" s="12"/>
      <c r="B201" s="201"/>
      <c r="C201" s="202"/>
      <c r="D201" s="203" t="s">
        <v>72</v>
      </c>
      <c r="E201" s="233" t="s">
        <v>85</v>
      </c>
      <c r="F201" s="233" t="s">
        <v>262</v>
      </c>
      <c r="G201" s="202"/>
      <c r="H201" s="202"/>
      <c r="I201" s="205"/>
      <c r="J201" s="234">
        <f>BK201</f>
        <v>0</v>
      </c>
      <c r="K201" s="202"/>
      <c r="L201" s="207"/>
      <c r="M201" s="208"/>
      <c r="N201" s="209"/>
      <c r="O201" s="209"/>
      <c r="P201" s="210">
        <v>0</v>
      </c>
      <c r="Q201" s="209"/>
      <c r="R201" s="210">
        <v>0</v>
      </c>
      <c r="S201" s="209"/>
      <c r="T201" s="211">
        <v>0</v>
      </c>
      <c r="U201" s="12"/>
      <c r="V201" s="12"/>
      <c r="W201" s="12"/>
      <c r="X201" s="12"/>
      <c r="Y201" s="12"/>
      <c r="Z201" s="12"/>
      <c r="AA201" s="12"/>
      <c r="AB201" s="12"/>
      <c r="AC201" s="12"/>
      <c r="AD201" s="12"/>
      <c r="AE201" s="12"/>
      <c r="AR201" s="212" t="s">
        <v>78</v>
      </c>
      <c r="AT201" s="213" t="s">
        <v>72</v>
      </c>
      <c r="AU201" s="213" t="s">
        <v>78</v>
      </c>
      <c r="AY201" s="212" t="s">
        <v>128</v>
      </c>
      <c r="BK201" s="214">
        <v>0</v>
      </c>
    </row>
    <row r="202" s="12" customFormat="1" ht="22.8" customHeight="1">
      <c r="A202" s="12"/>
      <c r="B202" s="201"/>
      <c r="C202" s="202"/>
      <c r="D202" s="203" t="s">
        <v>72</v>
      </c>
      <c r="E202" s="233" t="s">
        <v>88</v>
      </c>
      <c r="F202" s="233" t="s">
        <v>287</v>
      </c>
      <c r="G202" s="202"/>
      <c r="H202" s="202"/>
      <c r="I202" s="205"/>
      <c r="J202" s="234">
        <f>BK202</f>
        <v>0</v>
      </c>
      <c r="K202" s="202"/>
      <c r="L202" s="207"/>
      <c r="M202" s="208"/>
      <c r="N202" s="209"/>
      <c r="O202" s="209"/>
      <c r="P202" s="210">
        <f>SUM(P203:P221)</f>
        <v>0</v>
      </c>
      <c r="Q202" s="209"/>
      <c r="R202" s="210">
        <f>SUM(R203:R221)</f>
        <v>13.383219519999999</v>
      </c>
      <c r="S202" s="209"/>
      <c r="T202" s="211">
        <f>SUM(T203:T221)</f>
        <v>0</v>
      </c>
      <c r="U202" s="12"/>
      <c r="V202" s="12"/>
      <c r="W202" s="12"/>
      <c r="X202" s="12"/>
      <c r="Y202" s="12"/>
      <c r="Z202" s="12"/>
      <c r="AA202" s="12"/>
      <c r="AB202" s="12"/>
      <c r="AC202" s="12"/>
      <c r="AD202" s="12"/>
      <c r="AE202" s="12"/>
      <c r="AR202" s="212" t="s">
        <v>78</v>
      </c>
      <c r="AT202" s="213" t="s">
        <v>72</v>
      </c>
      <c r="AU202" s="213" t="s">
        <v>78</v>
      </c>
      <c r="AY202" s="212" t="s">
        <v>128</v>
      </c>
      <c r="BK202" s="214">
        <f>SUM(BK203:BK221)</f>
        <v>0</v>
      </c>
    </row>
    <row r="203" s="2" customFormat="1" ht="33" customHeight="1">
      <c r="A203" s="37"/>
      <c r="B203" s="38"/>
      <c r="C203" s="215" t="s">
        <v>269</v>
      </c>
      <c r="D203" s="215" t="s">
        <v>129</v>
      </c>
      <c r="E203" s="216" t="s">
        <v>804</v>
      </c>
      <c r="F203" s="217" t="s">
        <v>805</v>
      </c>
      <c r="G203" s="218" t="s">
        <v>157</v>
      </c>
      <c r="H203" s="219">
        <v>140</v>
      </c>
      <c r="I203" s="220"/>
      <c r="J203" s="221">
        <f>ROUND(I203*H203,2)</f>
        <v>0</v>
      </c>
      <c r="K203" s="217" t="s">
        <v>158</v>
      </c>
      <c r="L203" s="43"/>
      <c r="M203" s="222" t="s">
        <v>1</v>
      </c>
      <c r="N203" s="223" t="s">
        <v>38</v>
      </c>
      <c r="O203" s="90"/>
      <c r="P203" s="224">
        <f>O203*H203</f>
        <v>0</v>
      </c>
      <c r="Q203" s="224">
        <v>0.0013400000000000001</v>
      </c>
      <c r="R203" s="224">
        <f>Q203*H203</f>
        <v>0.18760000000000002</v>
      </c>
      <c r="S203" s="224">
        <v>0</v>
      </c>
      <c r="T203" s="225">
        <f>S203*H203</f>
        <v>0</v>
      </c>
      <c r="U203" s="37"/>
      <c r="V203" s="37"/>
      <c r="W203" s="37"/>
      <c r="X203" s="37"/>
      <c r="Y203" s="37"/>
      <c r="Z203" s="37"/>
      <c r="AA203" s="37"/>
      <c r="AB203" s="37"/>
      <c r="AC203" s="37"/>
      <c r="AD203" s="37"/>
      <c r="AE203" s="37"/>
      <c r="AR203" s="226" t="s">
        <v>88</v>
      </c>
      <c r="AT203" s="226" t="s">
        <v>129</v>
      </c>
      <c r="AU203" s="226" t="s">
        <v>82</v>
      </c>
      <c r="AY203" s="16" t="s">
        <v>128</v>
      </c>
      <c r="BE203" s="227">
        <f>IF(N203="základní",J203,0)</f>
        <v>0</v>
      </c>
      <c r="BF203" s="227">
        <f>IF(N203="snížená",J203,0)</f>
        <v>0</v>
      </c>
      <c r="BG203" s="227">
        <f>IF(N203="zákl. přenesená",J203,0)</f>
        <v>0</v>
      </c>
      <c r="BH203" s="227">
        <f>IF(N203="sníž. přenesená",J203,0)</f>
        <v>0</v>
      </c>
      <c r="BI203" s="227">
        <f>IF(N203="nulová",J203,0)</f>
        <v>0</v>
      </c>
      <c r="BJ203" s="16" t="s">
        <v>78</v>
      </c>
      <c r="BK203" s="227">
        <f>ROUND(I203*H203,2)</f>
        <v>0</v>
      </c>
      <c r="BL203" s="16" t="s">
        <v>88</v>
      </c>
      <c r="BM203" s="226" t="s">
        <v>806</v>
      </c>
    </row>
    <row r="204" s="2" customFormat="1">
      <c r="A204" s="37"/>
      <c r="B204" s="38"/>
      <c r="C204" s="39"/>
      <c r="D204" s="228" t="s">
        <v>160</v>
      </c>
      <c r="E204" s="39"/>
      <c r="F204" s="239" t="s">
        <v>807</v>
      </c>
      <c r="G204" s="39"/>
      <c r="H204" s="39"/>
      <c r="I204" s="230"/>
      <c r="J204" s="39"/>
      <c r="K204" s="39"/>
      <c r="L204" s="43"/>
      <c r="M204" s="231"/>
      <c r="N204" s="232"/>
      <c r="O204" s="90"/>
      <c r="P204" s="90"/>
      <c r="Q204" s="90"/>
      <c r="R204" s="90"/>
      <c r="S204" s="90"/>
      <c r="T204" s="91"/>
      <c r="U204" s="37"/>
      <c r="V204" s="37"/>
      <c r="W204" s="37"/>
      <c r="X204" s="37"/>
      <c r="Y204" s="37"/>
      <c r="Z204" s="37"/>
      <c r="AA204" s="37"/>
      <c r="AB204" s="37"/>
      <c r="AC204" s="37"/>
      <c r="AD204" s="37"/>
      <c r="AE204" s="37"/>
      <c r="AT204" s="16" t="s">
        <v>160</v>
      </c>
      <c r="AU204" s="16" t="s">
        <v>82</v>
      </c>
    </row>
    <row r="205" s="2" customFormat="1">
      <c r="A205" s="37"/>
      <c r="B205" s="38"/>
      <c r="C205" s="39"/>
      <c r="D205" s="228" t="s">
        <v>134</v>
      </c>
      <c r="E205" s="39"/>
      <c r="F205" s="229" t="s">
        <v>808</v>
      </c>
      <c r="G205" s="39"/>
      <c r="H205" s="39"/>
      <c r="I205" s="230"/>
      <c r="J205" s="39"/>
      <c r="K205" s="39"/>
      <c r="L205" s="43"/>
      <c r="M205" s="231"/>
      <c r="N205" s="232"/>
      <c r="O205" s="90"/>
      <c r="P205" s="90"/>
      <c r="Q205" s="90"/>
      <c r="R205" s="90"/>
      <c r="S205" s="90"/>
      <c r="T205" s="91"/>
      <c r="U205" s="37"/>
      <c r="V205" s="37"/>
      <c r="W205" s="37"/>
      <c r="X205" s="37"/>
      <c r="Y205" s="37"/>
      <c r="Z205" s="37"/>
      <c r="AA205" s="37"/>
      <c r="AB205" s="37"/>
      <c r="AC205" s="37"/>
      <c r="AD205" s="37"/>
      <c r="AE205" s="37"/>
      <c r="AT205" s="16" t="s">
        <v>134</v>
      </c>
      <c r="AU205" s="16" t="s">
        <v>82</v>
      </c>
    </row>
    <row r="206" s="13" customFormat="1">
      <c r="A206" s="13"/>
      <c r="B206" s="240"/>
      <c r="C206" s="241"/>
      <c r="D206" s="228" t="s">
        <v>162</v>
      </c>
      <c r="E206" s="242" t="s">
        <v>1</v>
      </c>
      <c r="F206" s="243" t="s">
        <v>809</v>
      </c>
      <c r="G206" s="241"/>
      <c r="H206" s="244">
        <v>140</v>
      </c>
      <c r="I206" s="245"/>
      <c r="J206" s="241"/>
      <c r="K206" s="241"/>
      <c r="L206" s="246"/>
      <c r="M206" s="247"/>
      <c r="N206" s="248"/>
      <c r="O206" s="248"/>
      <c r="P206" s="248"/>
      <c r="Q206" s="248"/>
      <c r="R206" s="248"/>
      <c r="S206" s="248"/>
      <c r="T206" s="249"/>
      <c r="U206" s="13"/>
      <c r="V206" s="13"/>
      <c r="W206" s="13"/>
      <c r="X206" s="13"/>
      <c r="Y206" s="13"/>
      <c r="Z206" s="13"/>
      <c r="AA206" s="13"/>
      <c r="AB206" s="13"/>
      <c r="AC206" s="13"/>
      <c r="AD206" s="13"/>
      <c r="AE206" s="13"/>
      <c r="AT206" s="250" t="s">
        <v>162</v>
      </c>
      <c r="AU206" s="250" t="s">
        <v>82</v>
      </c>
      <c r="AV206" s="13" t="s">
        <v>82</v>
      </c>
      <c r="AW206" s="13" t="s">
        <v>30</v>
      </c>
      <c r="AX206" s="13" t="s">
        <v>78</v>
      </c>
      <c r="AY206" s="250" t="s">
        <v>128</v>
      </c>
    </row>
    <row r="207" s="2" customFormat="1" ht="33" customHeight="1">
      <c r="A207" s="37"/>
      <c r="B207" s="38"/>
      <c r="C207" s="215" t="s">
        <v>7</v>
      </c>
      <c r="D207" s="215" t="s">
        <v>129</v>
      </c>
      <c r="E207" s="216" t="s">
        <v>810</v>
      </c>
      <c r="F207" s="217" t="s">
        <v>811</v>
      </c>
      <c r="G207" s="218" t="s">
        <v>157</v>
      </c>
      <c r="H207" s="219">
        <v>140</v>
      </c>
      <c r="I207" s="220"/>
      <c r="J207" s="221">
        <f>ROUND(I207*H207,2)</f>
        <v>0</v>
      </c>
      <c r="K207" s="217" t="s">
        <v>158</v>
      </c>
      <c r="L207" s="43"/>
      <c r="M207" s="222" t="s">
        <v>1</v>
      </c>
      <c r="N207" s="223" t="s">
        <v>38</v>
      </c>
      <c r="O207" s="90"/>
      <c r="P207" s="224">
        <f>O207*H207</f>
        <v>0</v>
      </c>
      <c r="Q207" s="224">
        <v>0</v>
      </c>
      <c r="R207" s="224">
        <f>Q207*H207</f>
        <v>0</v>
      </c>
      <c r="S207" s="224">
        <v>0</v>
      </c>
      <c r="T207" s="225">
        <f>S207*H207</f>
        <v>0</v>
      </c>
      <c r="U207" s="37"/>
      <c r="V207" s="37"/>
      <c r="W207" s="37"/>
      <c r="X207" s="37"/>
      <c r="Y207" s="37"/>
      <c r="Z207" s="37"/>
      <c r="AA207" s="37"/>
      <c r="AB207" s="37"/>
      <c r="AC207" s="37"/>
      <c r="AD207" s="37"/>
      <c r="AE207" s="37"/>
      <c r="AR207" s="226" t="s">
        <v>88</v>
      </c>
      <c r="AT207" s="226" t="s">
        <v>129</v>
      </c>
      <c r="AU207" s="226" t="s">
        <v>82</v>
      </c>
      <c r="AY207" s="16" t="s">
        <v>128</v>
      </c>
      <c r="BE207" s="227">
        <f>IF(N207="základní",J207,0)</f>
        <v>0</v>
      </c>
      <c r="BF207" s="227">
        <f>IF(N207="snížená",J207,0)</f>
        <v>0</v>
      </c>
      <c r="BG207" s="227">
        <f>IF(N207="zákl. přenesená",J207,0)</f>
        <v>0</v>
      </c>
      <c r="BH207" s="227">
        <f>IF(N207="sníž. přenesená",J207,0)</f>
        <v>0</v>
      </c>
      <c r="BI207" s="227">
        <f>IF(N207="nulová",J207,0)</f>
        <v>0</v>
      </c>
      <c r="BJ207" s="16" t="s">
        <v>78</v>
      </c>
      <c r="BK207" s="227">
        <f>ROUND(I207*H207,2)</f>
        <v>0</v>
      </c>
      <c r="BL207" s="16" t="s">
        <v>88</v>
      </c>
      <c r="BM207" s="226" t="s">
        <v>812</v>
      </c>
    </row>
    <row r="208" s="2" customFormat="1">
      <c r="A208" s="37"/>
      <c r="B208" s="38"/>
      <c r="C208" s="39"/>
      <c r="D208" s="228" t="s">
        <v>160</v>
      </c>
      <c r="E208" s="39"/>
      <c r="F208" s="239" t="s">
        <v>813</v>
      </c>
      <c r="G208" s="39"/>
      <c r="H208" s="39"/>
      <c r="I208" s="230"/>
      <c r="J208" s="39"/>
      <c r="K208" s="39"/>
      <c r="L208" s="43"/>
      <c r="M208" s="231"/>
      <c r="N208" s="232"/>
      <c r="O208" s="90"/>
      <c r="P208" s="90"/>
      <c r="Q208" s="90"/>
      <c r="R208" s="90"/>
      <c r="S208" s="90"/>
      <c r="T208" s="91"/>
      <c r="U208" s="37"/>
      <c r="V208" s="37"/>
      <c r="W208" s="37"/>
      <c r="X208" s="37"/>
      <c r="Y208" s="37"/>
      <c r="Z208" s="37"/>
      <c r="AA208" s="37"/>
      <c r="AB208" s="37"/>
      <c r="AC208" s="37"/>
      <c r="AD208" s="37"/>
      <c r="AE208" s="37"/>
      <c r="AT208" s="16" t="s">
        <v>160</v>
      </c>
      <c r="AU208" s="16" t="s">
        <v>82</v>
      </c>
    </row>
    <row r="209" s="2" customFormat="1">
      <c r="A209" s="37"/>
      <c r="B209" s="38"/>
      <c r="C209" s="39"/>
      <c r="D209" s="228" t="s">
        <v>134</v>
      </c>
      <c r="E209" s="39"/>
      <c r="F209" s="229" t="s">
        <v>814</v>
      </c>
      <c r="G209" s="39"/>
      <c r="H209" s="39"/>
      <c r="I209" s="230"/>
      <c r="J209" s="39"/>
      <c r="K209" s="39"/>
      <c r="L209" s="43"/>
      <c r="M209" s="231"/>
      <c r="N209" s="232"/>
      <c r="O209" s="90"/>
      <c r="P209" s="90"/>
      <c r="Q209" s="90"/>
      <c r="R209" s="90"/>
      <c r="S209" s="90"/>
      <c r="T209" s="91"/>
      <c r="U209" s="37"/>
      <c r="V209" s="37"/>
      <c r="W209" s="37"/>
      <c r="X209" s="37"/>
      <c r="Y209" s="37"/>
      <c r="Z209" s="37"/>
      <c r="AA209" s="37"/>
      <c r="AB209" s="37"/>
      <c r="AC209" s="37"/>
      <c r="AD209" s="37"/>
      <c r="AE209" s="37"/>
      <c r="AT209" s="16" t="s">
        <v>134</v>
      </c>
      <c r="AU209" s="16" t="s">
        <v>82</v>
      </c>
    </row>
    <row r="210" s="13" customFormat="1">
      <c r="A210" s="13"/>
      <c r="B210" s="240"/>
      <c r="C210" s="241"/>
      <c r="D210" s="228" t="s">
        <v>162</v>
      </c>
      <c r="E210" s="242" t="s">
        <v>1</v>
      </c>
      <c r="F210" s="243" t="s">
        <v>809</v>
      </c>
      <c r="G210" s="241"/>
      <c r="H210" s="244">
        <v>140</v>
      </c>
      <c r="I210" s="245"/>
      <c r="J210" s="241"/>
      <c r="K210" s="241"/>
      <c r="L210" s="246"/>
      <c r="M210" s="247"/>
      <c r="N210" s="248"/>
      <c r="O210" s="248"/>
      <c r="P210" s="248"/>
      <c r="Q210" s="248"/>
      <c r="R210" s="248"/>
      <c r="S210" s="248"/>
      <c r="T210" s="249"/>
      <c r="U210" s="13"/>
      <c r="V210" s="13"/>
      <c r="W210" s="13"/>
      <c r="X210" s="13"/>
      <c r="Y210" s="13"/>
      <c r="Z210" s="13"/>
      <c r="AA210" s="13"/>
      <c r="AB210" s="13"/>
      <c r="AC210" s="13"/>
      <c r="AD210" s="13"/>
      <c r="AE210" s="13"/>
      <c r="AT210" s="250" t="s">
        <v>162</v>
      </c>
      <c r="AU210" s="250" t="s">
        <v>82</v>
      </c>
      <c r="AV210" s="13" t="s">
        <v>82</v>
      </c>
      <c r="AW210" s="13" t="s">
        <v>30</v>
      </c>
      <c r="AX210" s="13" t="s">
        <v>78</v>
      </c>
      <c r="AY210" s="250" t="s">
        <v>128</v>
      </c>
    </row>
    <row r="211" s="2" customFormat="1" ht="21.75" customHeight="1">
      <c r="A211" s="37"/>
      <c r="B211" s="38"/>
      <c r="C211" s="215" t="s">
        <v>280</v>
      </c>
      <c r="D211" s="215" t="s">
        <v>129</v>
      </c>
      <c r="E211" s="216" t="s">
        <v>815</v>
      </c>
      <c r="F211" s="217" t="s">
        <v>816</v>
      </c>
      <c r="G211" s="218" t="s">
        <v>183</v>
      </c>
      <c r="H211" s="219">
        <v>62.880000000000003</v>
      </c>
      <c r="I211" s="220"/>
      <c r="J211" s="221">
        <f>ROUND(I211*H211,2)</f>
        <v>0</v>
      </c>
      <c r="K211" s="217" t="s">
        <v>158</v>
      </c>
      <c r="L211" s="43"/>
      <c r="M211" s="222" t="s">
        <v>1</v>
      </c>
      <c r="N211" s="223" t="s">
        <v>38</v>
      </c>
      <c r="O211" s="90"/>
      <c r="P211" s="224">
        <f>O211*H211</f>
        <v>0</v>
      </c>
      <c r="Q211" s="224">
        <v>0</v>
      </c>
      <c r="R211" s="224">
        <f>Q211*H211</f>
        <v>0</v>
      </c>
      <c r="S211" s="224">
        <v>0</v>
      </c>
      <c r="T211" s="225">
        <f>S211*H211</f>
        <v>0</v>
      </c>
      <c r="U211" s="37"/>
      <c r="V211" s="37"/>
      <c r="W211" s="37"/>
      <c r="X211" s="37"/>
      <c r="Y211" s="37"/>
      <c r="Z211" s="37"/>
      <c r="AA211" s="37"/>
      <c r="AB211" s="37"/>
      <c r="AC211" s="37"/>
      <c r="AD211" s="37"/>
      <c r="AE211" s="37"/>
      <c r="AR211" s="226" t="s">
        <v>88</v>
      </c>
      <c r="AT211" s="226" t="s">
        <v>129</v>
      </c>
      <c r="AU211" s="226" t="s">
        <v>82</v>
      </c>
      <c r="AY211" s="16" t="s">
        <v>128</v>
      </c>
      <c r="BE211" s="227">
        <f>IF(N211="základní",J211,0)</f>
        <v>0</v>
      </c>
      <c r="BF211" s="227">
        <f>IF(N211="snížená",J211,0)</f>
        <v>0</v>
      </c>
      <c r="BG211" s="227">
        <f>IF(N211="zákl. přenesená",J211,0)</f>
        <v>0</v>
      </c>
      <c r="BH211" s="227">
        <f>IF(N211="sníž. přenesená",J211,0)</f>
        <v>0</v>
      </c>
      <c r="BI211" s="227">
        <f>IF(N211="nulová",J211,0)</f>
        <v>0</v>
      </c>
      <c r="BJ211" s="16" t="s">
        <v>78</v>
      </c>
      <c r="BK211" s="227">
        <f>ROUND(I211*H211,2)</f>
        <v>0</v>
      </c>
      <c r="BL211" s="16" t="s">
        <v>88</v>
      </c>
      <c r="BM211" s="226" t="s">
        <v>817</v>
      </c>
    </row>
    <row r="212" s="2" customFormat="1">
      <c r="A212" s="37"/>
      <c r="B212" s="38"/>
      <c r="C212" s="39"/>
      <c r="D212" s="228" t="s">
        <v>160</v>
      </c>
      <c r="E212" s="39"/>
      <c r="F212" s="239" t="s">
        <v>818</v>
      </c>
      <c r="G212" s="39"/>
      <c r="H212" s="39"/>
      <c r="I212" s="230"/>
      <c r="J212" s="39"/>
      <c r="K212" s="39"/>
      <c r="L212" s="43"/>
      <c r="M212" s="231"/>
      <c r="N212" s="232"/>
      <c r="O212" s="90"/>
      <c r="P212" s="90"/>
      <c r="Q212" s="90"/>
      <c r="R212" s="90"/>
      <c r="S212" s="90"/>
      <c r="T212" s="91"/>
      <c r="U212" s="37"/>
      <c r="V212" s="37"/>
      <c r="W212" s="37"/>
      <c r="X212" s="37"/>
      <c r="Y212" s="37"/>
      <c r="Z212" s="37"/>
      <c r="AA212" s="37"/>
      <c r="AB212" s="37"/>
      <c r="AC212" s="37"/>
      <c r="AD212" s="37"/>
      <c r="AE212" s="37"/>
      <c r="AT212" s="16" t="s">
        <v>160</v>
      </c>
      <c r="AU212" s="16" t="s">
        <v>82</v>
      </c>
    </row>
    <row r="213" s="2" customFormat="1">
      <c r="A213" s="37"/>
      <c r="B213" s="38"/>
      <c r="C213" s="39"/>
      <c r="D213" s="228" t="s">
        <v>134</v>
      </c>
      <c r="E213" s="39"/>
      <c r="F213" s="229" t="s">
        <v>819</v>
      </c>
      <c r="G213" s="39"/>
      <c r="H213" s="39"/>
      <c r="I213" s="230"/>
      <c r="J213" s="39"/>
      <c r="K213" s="39"/>
      <c r="L213" s="43"/>
      <c r="M213" s="231"/>
      <c r="N213" s="232"/>
      <c r="O213" s="90"/>
      <c r="P213" s="90"/>
      <c r="Q213" s="90"/>
      <c r="R213" s="90"/>
      <c r="S213" s="90"/>
      <c r="T213" s="91"/>
      <c r="U213" s="37"/>
      <c r="V213" s="37"/>
      <c r="W213" s="37"/>
      <c r="X213" s="37"/>
      <c r="Y213" s="37"/>
      <c r="Z213" s="37"/>
      <c r="AA213" s="37"/>
      <c r="AB213" s="37"/>
      <c r="AC213" s="37"/>
      <c r="AD213" s="37"/>
      <c r="AE213" s="37"/>
      <c r="AT213" s="16" t="s">
        <v>134</v>
      </c>
      <c r="AU213" s="16" t="s">
        <v>82</v>
      </c>
    </row>
    <row r="214" s="13" customFormat="1">
      <c r="A214" s="13"/>
      <c r="B214" s="240"/>
      <c r="C214" s="241"/>
      <c r="D214" s="228" t="s">
        <v>162</v>
      </c>
      <c r="E214" s="242" t="s">
        <v>1</v>
      </c>
      <c r="F214" s="243" t="s">
        <v>820</v>
      </c>
      <c r="G214" s="241"/>
      <c r="H214" s="244">
        <v>62.880000000000003</v>
      </c>
      <c r="I214" s="245"/>
      <c r="J214" s="241"/>
      <c r="K214" s="241"/>
      <c r="L214" s="246"/>
      <c r="M214" s="247"/>
      <c r="N214" s="248"/>
      <c r="O214" s="248"/>
      <c r="P214" s="248"/>
      <c r="Q214" s="248"/>
      <c r="R214" s="248"/>
      <c r="S214" s="248"/>
      <c r="T214" s="249"/>
      <c r="U214" s="13"/>
      <c r="V214" s="13"/>
      <c r="W214" s="13"/>
      <c r="X214" s="13"/>
      <c r="Y214" s="13"/>
      <c r="Z214" s="13"/>
      <c r="AA214" s="13"/>
      <c r="AB214" s="13"/>
      <c r="AC214" s="13"/>
      <c r="AD214" s="13"/>
      <c r="AE214" s="13"/>
      <c r="AT214" s="250" t="s">
        <v>162</v>
      </c>
      <c r="AU214" s="250" t="s">
        <v>82</v>
      </c>
      <c r="AV214" s="13" t="s">
        <v>82</v>
      </c>
      <c r="AW214" s="13" t="s">
        <v>30</v>
      </c>
      <c r="AX214" s="13" t="s">
        <v>78</v>
      </c>
      <c r="AY214" s="250" t="s">
        <v>128</v>
      </c>
    </row>
    <row r="215" s="2" customFormat="1" ht="21.75" customHeight="1">
      <c r="A215" s="37"/>
      <c r="B215" s="38"/>
      <c r="C215" s="215" t="s">
        <v>288</v>
      </c>
      <c r="D215" s="215" t="s">
        <v>129</v>
      </c>
      <c r="E215" s="216" t="s">
        <v>821</v>
      </c>
      <c r="F215" s="217" t="s">
        <v>822</v>
      </c>
      <c r="G215" s="218" t="s">
        <v>220</v>
      </c>
      <c r="H215" s="219">
        <v>12.576000000000001</v>
      </c>
      <c r="I215" s="220"/>
      <c r="J215" s="221">
        <f>ROUND(I215*H215,2)</f>
        <v>0</v>
      </c>
      <c r="K215" s="217" t="s">
        <v>158</v>
      </c>
      <c r="L215" s="43"/>
      <c r="M215" s="222" t="s">
        <v>1</v>
      </c>
      <c r="N215" s="223" t="s">
        <v>38</v>
      </c>
      <c r="O215" s="90"/>
      <c r="P215" s="224">
        <f>O215*H215</f>
        <v>0</v>
      </c>
      <c r="Q215" s="224">
        <v>1.0492699999999999</v>
      </c>
      <c r="R215" s="224">
        <f>Q215*H215</f>
        <v>13.195619519999999</v>
      </c>
      <c r="S215" s="224">
        <v>0</v>
      </c>
      <c r="T215" s="225">
        <f>S215*H215</f>
        <v>0</v>
      </c>
      <c r="U215" s="37"/>
      <c r="V215" s="37"/>
      <c r="W215" s="37"/>
      <c r="X215" s="37"/>
      <c r="Y215" s="37"/>
      <c r="Z215" s="37"/>
      <c r="AA215" s="37"/>
      <c r="AB215" s="37"/>
      <c r="AC215" s="37"/>
      <c r="AD215" s="37"/>
      <c r="AE215" s="37"/>
      <c r="AR215" s="226" t="s">
        <v>88</v>
      </c>
      <c r="AT215" s="226" t="s">
        <v>129</v>
      </c>
      <c r="AU215" s="226" t="s">
        <v>82</v>
      </c>
      <c r="AY215" s="16" t="s">
        <v>128</v>
      </c>
      <c r="BE215" s="227">
        <f>IF(N215="základní",J215,0)</f>
        <v>0</v>
      </c>
      <c r="BF215" s="227">
        <f>IF(N215="snížená",J215,0)</f>
        <v>0</v>
      </c>
      <c r="BG215" s="227">
        <f>IF(N215="zákl. přenesená",J215,0)</f>
        <v>0</v>
      </c>
      <c r="BH215" s="227">
        <f>IF(N215="sníž. přenesená",J215,0)</f>
        <v>0</v>
      </c>
      <c r="BI215" s="227">
        <f>IF(N215="nulová",J215,0)</f>
        <v>0</v>
      </c>
      <c r="BJ215" s="16" t="s">
        <v>78</v>
      </c>
      <c r="BK215" s="227">
        <f>ROUND(I215*H215,2)</f>
        <v>0</v>
      </c>
      <c r="BL215" s="16" t="s">
        <v>88</v>
      </c>
      <c r="BM215" s="226" t="s">
        <v>823</v>
      </c>
    </row>
    <row r="216" s="2" customFormat="1">
      <c r="A216" s="37"/>
      <c r="B216" s="38"/>
      <c r="C216" s="39"/>
      <c r="D216" s="228" t="s">
        <v>160</v>
      </c>
      <c r="E216" s="39"/>
      <c r="F216" s="239" t="s">
        <v>824</v>
      </c>
      <c r="G216" s="39"/>
      <c r="H216" s="39"/>
      <c r="I216" s="230"/>
      <c r="J216" s="39"/>
      <c r="K216" s="39"/>
      <c r="L216" s="43"/>
      <c r="M216" s="231"/>
      <c r="N216" s="232"/>
      <c r="O216" s="90"/>
      <c r="P216" s="90"/>
      <c r="Q216" s="90"/>
      <c r="R216" s="90"/>
      <c r="S216" s="90"/>
      <c r="T216" s="91"/>
      <c r="U216" s="37"/>
      <c r="V216" s="37"/>
      <c r="W216" s="37"/>
      <c r="X216" s="37"/>
      <c r="Y216" s="37"/>
      <c r="Z216" s="37"/>
      <c r="AA216" s="37"/>
      <c r="AB216" s="37"/>
      <c r="AC216" s="37"/>
      <c r="AD216" s="37"/>
      <c r="AE216" s="37"/>
      <c r="AT216" s="16" t="s">
        <v>160</v>
      </c>
      <c r="AU216" s="16" t="s">
        <v>82</v>
      </c>
    </row>
    <row r="217" s="2" customFormat="1">
      <c r="A217" s="37"/>
      <c r="B217" s="38"/>
      <c r="C217" s="39"/>
      <c r="D217" s="228" t="s">
        <v>134</v>
      </c>
      <c r="E217" s="39"/>
      <c r="F217" s="229" t="s">
        <v>825</v>
      </c>
      <c r="G217" s="39"/>
      <c r="H217" s="39"/>
      <c r="I217" s="230"/>
      <c r="J217" s="39"/>
      <c r="K217" s="39"/>
      <c r="L217" s="43"/>
      <c r="M217" s="231"/>
      <c r="N217" s="232"/>
      <c r="O217" s="90"/>
      <c r="P217" s="90"/>
      <c r="Q217" s="90"/>
      <c r="R217" s="90"/>
      <c r="S217" s="90"/>
      <c r="T217" s="91"/>
      <c r="U217" s="37"/>
      <c r="V217" s="37"/>
      <c r="W217" s="37"/>
      <c r="X217" s="37"/>
      <c r="Y217" s="37"/>
      <c r="Z217" s="37"/>
      <c r="AA217" s="37"/>
      <c r="AB217" s="37"/>
      <c r="AC217" s="37"/>
      <c r="AD217" s="37"/>
      <c r="AE217" s="37"/>
      <c r="AT217" s="16" t="s">
        <v>134</v>
      </c>
      <c r="AU217" s="16" t="s">
        <v>82</v>
      </c>
    </row>
    <row r="218" s="13" customFormat="1">
      <c r="A218" s="13"/>
      <c r="B218" s="240"/>
      <c r="C218" s="241"/>
      <c r="D218" s="228" t="s">
        <v>162</v>
      </c>
      <c r="E218" s="242" t="s">
        <v>1</v>
      </c>
      <c r="F218" s="243" t="s">
        <v>826</v>
      </c>
      <c r="G218" s="241"/>
      <c r="H218" s="244">
        <v>12.576000000000001</v>
      </c>
      <c r="I218" s="245"/>
      <c r="J218" s="241"/>
      <c r="K218" s="241"/>
      <c r="L218" s="246"/>
      <c r="M218" s="247"/>
      <c r="N218" s="248"/>
      <c r="O218" s="248"/>
      <c r="P218" s="248"/>
      <c r="Q218" s="248"/>
      <c r="R218" s="248"/>
      <c r="S218" s="248"/>
      <c r="T218" s="249"/>
      <c r="U218" s="13"/>
      <c r="V218" s="13"/>
      <c r="W218" s="13"/>
      <c r="X218" s="13"/>
      <c r="Y218" s="13"/>
      <c r="Z218" s="13"/>
      <c r="AA218" s="13"/>
      <c r="AB218" s="13"/>
      <c r="AC218" s="13"/>
      <c r="AD218" s="13"/>
      <c r="AE218" s="13"/>
      <c r="AT218" s="250" t="s">
        <v>162</v>
      </c>
      <c r="AU218" s="250" t="s">
        <v>82</v>
      </c>
      <c r="AV218" s="13" t="s">
        <v>82</v>
      </c>
      <c r="AW218" s="13" t="s">
        <v>30</v>
      </c>
      <c r="AX218" s="13" t="s">
        <v>78</v>
      </c>
      <c r="AY218" s="250" t="s">
        <v>128</v>
      </c>
    </row>
    <row r="219" s="2" customFormat="1">
      <c r="A219" s="37"/>
      <c r="B219" s="38"/>
      <c r="C219" s="215" t="s">
        <v>295</v>
      </c>
      <c r="D219" s="215" t="s">
        <v>129</v>
      </c>
      <c r="E219" s="216" t="s">
        <v>827</v>
      </c>
      <c r="F219" s="217" t="s">
        <v>828</v>
      </c>
      <c r="G219" s="218" t="s">
        <v>157</v>
      </c>
      <c r="H219" s="219">
        <v>158.69999999999999</v>
      </c>
      <c r="I219" s="220"/>
      <c r="J219" s="221">
        <f>ROUND(I219*H219,2)</f>
        <v>0</v>
      </c>
      <c r="K219" s="217" t="s">
        <v>158</v>
      </c>
      <c r="L219" s="43"/>
      <c r="M219" s="222" t="s">
        <v>1</v>
      </c>
      <c r="N219" s="223" t="s">
        <v>38</v>
      </c>
      <c r="O219" s="90"/>
      <c r="P219" s="224">
        <f>O219*H219</f>
        <v>0</v>
      </c>
      <c r="Q219" s="224">
        <v>0</v>
      </c>
      <c r="R219" s="224">
        <f>Q219*H219</f>
        <v>0</v>
      </c>
      <c r="S219" s="224">
        <v>0</v>
      </c>
      <c r="T219" s="225">
        <f>S219*H219</f>
        <v>0</v>
      </c>
      <c r="U219" s="37"/>
      <c r="V219" s="37"/>
      <c r="W219" s="37"/>
      <c r="X219" s="37"/>
      <c r="Y219" s="37"/>
      <c r="Z219" s="37"/>
      <c r="AA219" s="37"/>
      <c r="AB219" s="37"/>
      <c r="AC219" s="37"/>
      <c r="AD219" s="37"/>
      <c r="AE219" s="37"/>
      <c r="AR219" s="226" t="s">
        <v>88</v>
      </c>
      <c r="AT219" s="226" t="s">
        <v>129</v>
      </c>
      <c r="AU219" s="226" t="s">
        <v>82</v>
      </c>
      <c r="AY219" s="16" t="s">
        <v>128</v>
      </c>
      <c r="BE219" s="227">
        <f>IF(N219="základní",J219,0)</f>
        <v>0</v>
      </c>
      <c r="BF219" s="227">
        <f>IF(N219="snížená",J219,0)</f>
        <v>0</v>
      </c>
      <c r="BG219" s="227">
        <f>IF(N219="zákl. přenesená",J219,0)</f>
        <v>0</v>
      </c>
      <c r="BH219" s="227">
        <f>IF(N219="sníž. přenesená",J219,0)</f>
        <v>0</v>
      </c>
      <c r="BI219" s="227">
        <f>IF(N219="nulová",J219,0)</f>
        <v>0</v>
      </c>
      <c r="BJ219" s="16" t="s">
        <v>78</v>
      </c>
      <c r="BK219" s="227">
        <f>ROUND(I219*H219,2)</f>
        <v>0</v>
      </c>
      <c r="BL219" s="16" t="s">
        <v>88</v>
      </c>
      <c r="BM219" s="226" t="s">
        <v>829</v>
      </c>
    </row>
    <row r="220" s="2" customFormat="1">
      <c r="A220" s="37"/>
      <c r="B220" s="38"/>
      <c r="C220" s="39"/>
      <c r="D220" s="228" t="s">
        <v>160</v>
      </c>
      <c r="E220" s="39"/>
      <c r="F220" s="239" t="s">
        <v>830</v>
      </c>
      <c r="G220" s="39"/>
      <c r="H220" s="39"/>
      <c r="I220" s="230"/>
      <c r="J220" s="39"/>
      <c r="K220" s="39"/>
      <c r="L220" s="43"/>
      <c r="M220" s="231"/>
      <c r="N220" s="232"/>
      <c r="O220" s="90"/>
      <c r="P220" s="90"/>
      <c r="Q220" s="90"/>
      <c r="R220" s="90"/>
      <c r="S220" s="90"/>
      <c r="T220" s="91"/>
      <c r="U220" s="37"/>
      <c r="V220" s="37"/>
      <c r="W220" s="37"/>
      <c r="X220" s="37"/>
      <c r="Y220" s="37"/>
      <c r="Z220" s="37"/>
      <c r="AA220" s="37"/>
      <c r="AB220" s="37"/>
      <c r="AC220" s="37"/>
      <c r="AD220" s="37"/>
      <c r="AE220" s="37"/>
      <c r="AT220" s="16" t="s">
        <v>160</v>
      </c>
      <c r="AU220" s="16" t="s">
        <v>82</v>
      </c>
    </row>
    <row r="221" s="13" customFormat="1">
      <c r="A221" s="13"/>
      <c r="B221" s="240"/>
      <c r="C221" s="241"/>
      <c r="D221" s="228" t="s">
        <v>162</v>
      </c>
      <c r="E221" s="242" t="s">
        <v>1</v>
      </c>
      <c r="F221" s="243" t="s">
        <v>831</v>
      </c>
      <c r="G221" s="241"/>
      <c r="H221" s="244">
        <v>158.69999999999999</v>
      </c>
      <c r="I221" s="245"/>
      <c r="J221" s="241"/>
      <c r="K221" s="241"/>
      <c r="L221" s="246"/>
      <c r="M221" s="247"/>
      <c r="N221" s="248"/>
      <c r="O221" s="248"/>
      <c r="P221" s="248"/>
      <c r="Q221" s="248"/>
      <c r="R221" s="248"/>
      <c r="S221" s="248"/>
      <c r="T221" s="249"/>
      <c r="U221" s="13"/>
      <c r="V221" s="13"/>
      <c r="W221" s="13"/>
      <c r="X221" s="13"/>
      <c r="Y221" s="13"/>
      <c r="Z221" s="13"/>
      <c r="AA221" s="13"/>
      <c r="AB221" s="13"/>
      <c r="AC221" s="13"/>
      <c r="AD221" s="13"/>
      <c r="AE221" s="13"/>
      <c r="AT221" s="250" t="s">
        <v>162</v>
      </c>
      <c r="AU221" s="250" t="s">
        <v>82</v>
      </c>
      <c r="AV221" s="13" t="s">
        <v>82</v>
      </c>
      <c r="AW221" s="13" t="s">
        <v>30</v>
      </c>
      <c r="AX221" s="13" t="s">
        <v>78</v>
      </c>
      <c r="AY221" s="250" t="s">
        <v>128</v>
      </c>
    </row>
    <row r="222" s="12" customFormat="1" ht="22.8" customHeight="1">
      <c r="A222" s="12"/>
      <c r="B222" s="201"/>
      <c r="C222" s="202"/>
      <c r="D222" s="203" t="s">
        <v>72</v>
      </c>
      <c r="E222" s="233" t="s">
        <v>91</v>
      </c>
      <c r="F222" s="233" t="s">
        <v>294</v>
      </c>
      <c r="G222" s="202"/>
      <c r="H222" s="202"/>
      <c r="I222" s="205"/>
      <c r="J222" s="234">
        <f>BK222</f>
        <v>0</v>
      </c>
      <c r="K222" s="202"/>
      <c r="L222" s="207"/>
      <c r="M222" s="208"/>
      <c r="N222" s="209"/>
      <c r="O222" s="209"/>
      <c r="P222" s="210">
        <f>SUM(P223:P246)</f>
        <v>0</v>
      </c>
      <c r="Q222" s="209"/>
      <c r="R222" s="210">
        <f>SUM(R223:R246)</f>
        <v>0</v>
      </c>
      <c r="S222" s="209"/>
      <c r="T222" s="211">
        <f>SUM(T223:T246)</f>
        <v>0</v>
      </c>
      <c r="U222" s="12"/>
      <c r="V222" s="12"/>
      <c r="W222" s="12"/>
      <c r="X222" s="12"/>
      <c r="Y222" s="12"/>
      <c r="Z222" s="12"/>
      <c r="AA222" s="12"/>
      <c r="AB222" s="12"/>
      <c r="AC222" s="12"/>
      <c r="AD222" s="12"/>
      <c r="AE222" s="12"/>
      <c r="AR222" s="212" t="s">
        <v>78</v>
      </c>
      <c r="AT222" s="213" t="s">
        <v>72</v>
      </c>
      <c r="AU222" s="213" t="s">
        <v>78</v>
      </c>
      <c r="AY222" s="212" t="s">
        <v>128</v>
      </c>
      <c r="BK222" s="214">
        <f>SUM(BK223:BK246)</f>
        <v>0</v>
      </c>
    </row>
    <row r="223" s="2" customFormat="1" ht="33" customHeight="1">
      <c r="A223" s="37"/>
      <c r="B223" s="38"/>
      <c r="C223" s="215" t="s">
        <v>301</v>
      </c>
      <c r="D223" s="215" t="s">
        <v>129</v>
      </c>
      <c r="E223" s="216" t="s">
        <v>296</v>
      </c>
      <c r="F223" s="217" t="s">
        <v>297</v>
      </c>
      <c r="G223" s="218" t="s">
        <v>157</v>
      </c>
      <c r="H223" s="219">
        <v>65.599999999999994</v>
      </c>
      <c r="I223" s="220"/>
      <c r="J223" s="221">
        <f>ROUND(I223*H223,2)</f>
        <v>0</v>
      </c>
      <c r="K223" s="217" t="s">
        <v>158</v>
      </c>
      <c r="L223" s="43"/>
      <c r="M223" s="222" t="s">
        <v>1</v>
      </c>
      <c r="N223" s="223" t="s">
        <v>38</v>
      </c>
      <c r="O223" s="90"/>
      <c r="P223" s="224">
        <f>O223*H223</f>
        <v>0</v>
      </c>
      <c r="Q223" s="224">
        <v>0</v>
      </c>
      <c r="R223" s="224">
        <f>Q223*H223</f>
        <v>0</v>
      </c>
      <c r="S223" s="224">
        <v>0</v>
      </c>
      <c r="T223" s="225">
        <f>S223*H223</f>
        <v>0</v>
      </c>
      <c r="U223" s="37"/>
      <c r="V223" s="37"/>
      <c r="W223" s="37"/>
      <c r="X223" s="37"/>
      <c r="Y223" s="37"/>
      <c r="Z223" s="37"/>
      <c r="AA223" s="37"/>
      <c r="AB223" s="37"/>
      <c r="AC223" s="37"/>
      <c r="AD223" s="37"/>
      <c r="AE223" s="37"/>
      <c r="AR223" s="226" t="s">
        <v>88</v>
      </c>
      <c r="AT223" s="226" t="s">
        <v>129</v>
      </c>
      <c r="AU223" s="226" t="s">
        <v>82</v>
      </c>
      <c r="AY223" s="16" t="s">
        <v>128</v>
      </c>
      <c r="BE223" s="227">
        <f>IF(N223="základní",J223,0)</f>
        <v>0</v>
      </c>
      <c r="BF223" s="227">
        <f>IF(N223="snížená",J223,0)</f>
        <v>0</v>
      </c>
      <c r="BG223" s="227">
        <f>IF(N223="zákl. přenesená",J223,0)</f>
        <v>0</v>
      </c>
      <c r="BH223" s="227">
        <f>IF(N223="sníž. přenesená",J223,0)</f>
        <v>0</v>
      </c>
      <c r="BI223" s="227">
        <f>IF(N223="nulová",J223,0)</f>
        <v>0</v>
      </c>
      <c r="BJ223" s="16" t="s">
        <v>78</v>
      </c>
      <c r="BK223" s="227">
        <f>ROUND(I223*H223,2)</f>
        <v>0</v>
      </c>
      <c r="BL223" s="16" t="s">
        <v>88</v>
      </c>
      <c r="BM223" s="226" t="s">
        <v>832</v>
      </c>
    </row>
    <row r="224" s="2" customFormat="1">
      <c r="A224" s="37"/>
      <c r="B224" s="38"/>
      <c r="C224" s="39"/>
      <c r="D224" s="228" t="s">
        <v>160</v>
      </c>
      <c r="E224" s="39"/>
      <c r="F224" s="239" t="s">
        <v>299</v>
      </c>
      <c r="G224" s="39"/>
      <c r="H224" s="39"/>
      <c r="I224" s="230"/>
      <c r="J224" s="39"/>
      <c r="K224" s="39"/>
      <c r="L224" s="43"/>
      <c r="M224" s="231"/>
      <c r="N224" s="232"/>
      <c r="O224" s="90"/>
      <c r="P224" s="90"/>
      <c r="Q224" s="90"/>
      <c r="R224" s="90"/>
      <c r="S224" s="90"/>
      <c r="T224" s="91"/>
      <c r="U224" s="37"/>
      <c r="V224" s="37"/>
      <c r="W224" s="37"/>
      <c r="X224" s="37"/>
      <c r="Y224" s="37"/>
      <c r="Z224" s="37"/>
      <c r="AA224" s="37"/>
      <c r="AB224" s="37"/>
      <c r="AC224" s="37"/>
      <c r="AD224" s="37"/>
      <c r="AE224" s="37"/>
      <c r="AT224" s="16" t="s">
        <v>160</v>
      </c>
      <c r="AU224" s="16" t="s">
        <v>82</v>
      </c>
    </row>
    <row r="225" s="13" customFormat="1">
      <c r="A225" s="13"/>
      <c r="B225" s="240"/>
      <c r="C225" s="241"/>
      <c r="D225" s="228" t="s">
        <v>162</v>
      </c>
      <c r="E225" s="242" t="s">
        <v>1</v>
      </c>
      <c r="F225" s="243" t="s">
        <v>833</v>
      </c>
      <c r="G225" s="241"/>
      <c r="H225" s="244">
        <v>65.599999999999994</v>
      </c>
      <c r="I225" s="245"/>
      <c r="J225" s="241"/>
      <c r="K225" s="241"/>
      <c r="L225" s="246"/>
      <c r="M225" s="247"/>
      <c r="N225" s="248"/>
      <c r="O225" s="248"/>
      <c r="P225" s="248"/>
      <c r="Q225" s="248"/>
      <c r="R225" s="248"/>
      <c r="S225" s="248"/>
      <c r="T225" s="249"/>
      <c r="U225" s="13"/>
      <c r="V225" s="13"/>
      <c r="W225" s="13"/>
      <c r="X225" s="13"/>
      <c r="Y225" s="13"/>
      <c r="Z225" s="13"/>
      <c r="AA225" s="13"/>
      <c r="AB225" s="13"/>
      <c r="AC225" s="13"/>
      <c r="AD225" s="13"/>
      <c r="AE225" s="13"/>
      <c r="AT225" s="250" t="s">
        <v>162</v>
      </c>
      <c r="AU225" s="250" t="s">
        <v>82</v>
      </c>
      <c r="AV225" s="13" t="s">
        <v>82</v>
      </c>
      <c r="AW225" s="13" t="s">
        <v>30</v>
      </c>
      <c r="AX225" s="13" t="s">
        <v>78</v>
      </c>
      <c r="AY225" s="250" t="s">
        <v>128</v>
      </c>
    </row>
    <row r="226" s="2" customFormat="1" ht="33" customHeight="1">
      <c r="A226" s="37"/>
      <c r="B226" s="38"/>
      <c r="C226" s="215" t="s">
        <v>306</v>
      </c>
      <c r="D226" s="215" t="s">
        <v>129</v>
      </c>
      <c r="E226" s="216" t="s">
        <v>302</v>
      </c>
      <c r="F226" s="217" t="s">
        <v>303</v>
      </c>
      <c r="G226" s="218" t="s">
        <v>157</v>
      </c>
      <c r="H226" s="219">
        <v>65.599999999999994</v>
      </c>
      <c r="I226" s="220"/>
      <c r="J226" s="221">
        <f>ROUND(I226*H226,2)</f>
        <v>0</v>
      </c>
      <c r="K226" s="217" t="s">
        <v>158</v>
      </c>
      <c r="L226" s="43"/>
      <c r="M226" s="222" t="s">
        <v>1</v>
      </c>
      <c r="N226" s="223" t="s">
        <v>38</v>
      </c>
      <c r="O226" s="90"/>
      <c r="P226" s="224">
        <f>O226*H226</f>
        <v>0</v>
      </c>
      <c r="Q226" s="224">
        <v>0</v>
      </c>
      <c r="R226" s="224">
        <f>Q226*H226</f>
        <v>0</v>
      </c>
      <c r="S226" s="224">
        <v>0</v>
      </c>
      <c r="T226" s="225">
        <f>S226*H226</f>
        <v>0</v>
      </c>
      <c r="U226" s="37"/>
      <c r="V226" s="37"/>
      <c r="W226" s="37"/>
      <c r="X226" s="37"/>
      <c r="Y226" s="37"/>
      <c r="Z226" s="37"/>
      <c r="AA226" s="37"/>
      <c r="AB226" s="37"/>
      <c r="AC226" s="37"/>
      <c r="AD226" s="37"/>
      <c r="AE226" s="37"/>
      <c r="AR226" s="226" t="s">
        <v>88</v>
      </c>
      <c r="AT226" s="226" t="s">
        <v>129</v>
      </c>
      <c r="AU226" s="226" t="s">
        <v>82</v>
      </c>
      <c r="AY226" s="16" t="s">
        <v>128</v>
      </c>
      <c r="BE226" s="227">
        <f>IF(N226="základní",J226,0)</f>
        <v>0</v>
      </c>
      <c r="BF226" s="227">
        <f>IF(N226="snížená",J226,0)</f>
        <v>0</v>
      </c>
      <c r="BG226" s="227">
        <f>IF(N226="zákl. přenesená",J226,0)</f>
        <v>0</v>
      </c>
      <c r="BH226" s="227">
        <f>IF(N226="sníž. přenesená",J226,0)</f>
        <v>0</v>
      </c>
      <c r="BI226" s="227">
        <f>IF(N226="nulová",J226,0)</f>
        <v>0</v>
      </c>
      <c r="BJ226" s="16" t="s">
        <v>78</v>
      </c>
      <c r="BK226" s="227">
        <f>ROUND(I226*H226,2)</f>
        <v>0</v>
      </c>
      <c r="BL226" s="16" t="s">
        <v>88</v>
      </c>
      <c r="BM226" s="226" t="s">
        <v>834</v>
      </c>
    </row>
    <row r="227" s="2" customFormat="1">
      <c r="A227" s="37"/>
      <c r="B227" s="38"/>
      <c r="C227" s="39"/>
      <c r="D227" s="228" t="s">
        <v>160</v>
      </c>
      <c r="E227" s="39"/>
      <c r="F227" s="239" t="s">
        <v>305</v>
      </c>
      <c r="G227" s="39"/>
      <c r="H227" s="39"/>
      <c r="I227" s="230"/>
      <c r="J227" s="39"/>
      <c r="K227" s="39"/>
      <c r="L227" s="43"/>
      <c r="M227" s="231"/>
      <c r="N227" s="232"/>
      <c r="O227" s="90"/>
      <c r="P227" s="90"/>
      <c r="Q227" s="90"/>
      <c r="R227" s="90"/>
      <c r="S227" s="90"/>
      <c r="T227" s="91"/>
      <c r="U227" s="37"/>
      <c r="V227" s="37"/>
      <c r="W227" s="37"/>
      <c r="X227" s="37"/>
      <c r="Y227" s="37"/>
      <c r="Z227" s="37"/>
      <c r="AA227" s="37"/>
      <c r="AB227" s="37"/>
      <c r="AC227" s="37"/>
      <c r="AD227" s="37"/>
      <c r="AE227" s="37"/>
      <c r="AT227" s="16" t="s">
        <v>160</v>
      </c>
      <c r="AU227" s="16" t="s">
        <v>82</v>
      </c>
    </row>
    <row r="228" s="13" customFormat="1">
      <c r="A228" s="13"/>
      <c r="B228" s="240"/>
      <c r="C228" s="241"/>
      <c r="D228" s="228" t="s">
        <v>162</v>
      </c>
      <c r="E228" s="242" t="s">
        <v>1</v>
      </c>
      <c r="F228" s="243" t="s">
        <v>833</v>
      </c>
      <c r="G228" s="241"/>
      <c r="H228" s="244">
        <v>65.599999999999994</v>
      </c>
      <c r="I228" s="245"/>
      <c r="J228" s="241"/>
      <c r="K228" s="241"/>
      <c r="L228" s="246"/>
      <c r="M228" s="247"/>
      <c r="N228" s="248"/>
      <c r="O228" s="248"/>
      <c r="P228" s="248"/>
      <c r="Q228" s="248"/>
      <c r="R228" s="248"/>
      <c r="S228" s="248"/>
      <c r="T228" s="249"/>
      <c r="U228" s="13"/>
      <c r="V228" s="13"/>
      <c r="W228" s="13"/>
      <c r="X228" s="13"/>
      <c r="Y228" s="13"/>
      <c r="Z228" s="13"/>
      <c r="AA228" s="13"/>
      <c r="AB228" s="13"/>
      <c r="AC228" s="13"/>
      <c r="AD228" s="13"/>
      <c r="AE228" s="13"/>
      <c r="AT228" s="250" t="s">
        <v>162</v>
      </c>
      <c r="AU228" s="250" t="s">
        <v>82</v>
      </c>
      <c r="AV228" s="13" t="s">
        <v>82</v>
      </c>
      <c r="AW228" s="13" t="s">
        <v>30</v>
      </c>
      <c r="AX228" s="13" t="s">
        <v>78</v>
      </c>
      <c r="AY228" s="250" t="s">
        <v>128</v>
      </c>
    </row>
    <row r="229" s="2" customFormat="1">
      <c r="A229" s="37"/>
      <c r="B229" s="38"/>
      <c r="C229" s="215" t="s">
        <v>312</v>
      </c>
      <c r="D229" s="215" t="s">
        <v>129</v>
      </c>
      <c r="E229" s="216" t="s">
        <v>307</v>
      </c>
      <c r="F229" s="217" t="s">
        <v>308</v>
      </c>
      <c r="G229" s="218" t="s">
        <v>157</v>
      </c>
      <c r="H229" s="219">
        <v>191.81</v>
      </c>
      <c r="I229" s="220"/>
      <c r="J229" s="221">
        <f>ROUND(I229*H229,2)</f>
        <v>0</v>
      </c>
      <c r="K229" s="217" t="s">
        <v>158</v>
      </c>
      <c r="L229" s="43"/>
      <c r="M229" s="222" t="s">
        <v>1</v>
      </c>
      <c r="N229" s="223" t="s">
        <v>38</v>
      </c>
      <c r="O229" s="90"/>
      <c r="P229" s="224">
        <f>O229*H229</f>
        <v>0</v>
      </c>
      <c r="Q229" s="224">
        <v>0</v>
      </c>
      <c r="R229" s="224">
        <f>Q229*H229</f>
        <v>0</v>
      </c>
      <c r="S229" s="224">
        <v>0</v>
      </c>
      <c r="T229" s="225">
        <f>S229*H229</f>
        <v>0</v>
      </c>
      <c r="U229" s="37"/>
      <c r="V229" s="37"/>
      <c r="W229" s="37"/>
      <c r="X229" s="37"/>
      <c r="Y229" s="37"/>
      <c r="Z229" s="37"/>
      <c r="AA229" s="37"/>
      <c r="AB229" s="37"/>
      <c r="AC229" s="37"/>
      <c r="AD229" s="37"/>
      <c r="AE229" s="37"/>
      <c r="AR229" s="226" t="s">
        <v>88</v>
      </c>
      <c r="AT229" s="226" t="s">
        <v>129</v>
      </c>
      <c r="AU229" s="226" t="s">
        <v>82</v>
      </c>
      <c r="AY229" s="16" t="s">
        <v>128</v>
      </c>
      <c r="BE229" s="227">
        <f>IF(N229="základní",J229,0)</f>
        <v>0</v>
      </c>
      <c r="BF229" s="227">
        <f>IF(N229="snížená",J229,0)</f>
        <v>0</v>
      </c>
      <c r="BG229" s="227">
        <f>IF(N229="zákl. přenesená",J229,0)</f>
        <v>0</v>
      </c>
      <c r="BH229" s="227">
        <f>IF(N229="sníž. přenesená",J229,0)</f>
        <v>0</v>
      </c>
      <c r="BI229" s="227">
        <f>IF(N229="nulová",J229,0)</f>
        <v>0</v>
      </c>
      <c r="BJ229" s="16" t="s">
        <v>78</v>
      </c>
      <c r="BK229" s="227">
        <f>ROUND(I229*H229,2)</f>
        <v>0</v>
      </c>
      <c r="BL229" s="16" t="s">
        <v>88</v>
      </c>
      <c r="BM229" s="226" t="s">
        <v>835</v>
      </c>
    </row>
    <row r="230" s="2" customFormat="1">
      <c r="A230" s="37"/>
      <c r="B230" s="38"/>
      <c r="C230" s="39"/>
      <c r="D230" s="228" t="s">
        <v>160</v>
      </c>
      <c r="E230" s="39"/>
      <c r="F230" s="239" t="s">
        <v>310</v>
      </c>
      <c r="G230" s="39"/>
      <c r="H230" s="39"/>
      <c r="I230" s="230"/>
      <c r="J230" s="39"/>
      <c r="K230" s="39"/>
      <c r="L230" s="43"/>
      <c r="M230" s="231"/>
      <c r="N230" s="232"/>
      <c r="O230" s="90"/>
      <c r="P230" s="90"/>
      <c r="Q230" s="90"/>
      <c r="R230" s="90"/>
      <c r="S230" s="90"/>
      <c r="T230" s="91"/>
      <c r="U230" s="37"/>
      <c r="V230" s="37"/>
      <c r="W230" s="37"/>
      <c r="X230" s="37"/>
      <c r="Y230" s="37"/>
      <c r="Z230" s="37"/>
      <c r="AA230" s="37"/>
      <c r="AB230" s="37"/>
      <c r="AC230" s="37"/>
      <c r="AD230" s="37"/>
      <c r="AE230" s="37"/>
      <c r="AT230" s="16" t="s">
        <v>160</v>
      </c>
      <c r="AU230" s="16" t="s">
        <v>82</v>
      </c>
    </row>
    <row r="231" s="13" customFormat="1">
      <c r="A231" s="13"/>
      <c r="B231" s="240"/>
      <c r="C231" s="241"/>
      <c r="D231" s="228" t="s">
        <v>162</v>
      </c>
      <c r="E231" s="242" t="s">
        <v>1</v>
      </c>
      <c r="F231" s="243" t="s">
        <v>836</v>
      </c>
      <c r="G231" s="241"/>
      <c r="H231" s="244">
        <v>191.81</v>
      </c>
      <c r="I231" s="245"/>
      <c r="J231" s="241"/>
      <c r="K231" s="241"/>
      <c r="L231" s="246"/>
      <c r="M231" s="247"/>
      <c r="N231" s="248"/>
      <c r="O231" s="248"/>
      <c r="P231" s="248"/>
      <c r="Q231" s="248"/>
      <c r="R231" s="248"/>
      <c r="S231" s="248"/>
      <c r="T231" s="249"/>
      <c r="U231" s="13"/>
      <c r="V231" s="13"/>
      <c r="W231" s="13"/>
      <c r="X231" s="13"/>
      <c r="Y231" s="13"/>
      <c r="Z231" s="13"/>
      <c r="AA231" s="13"/>
      <c r="AB231" s="13"/>
      <c r="AC231" s="13"/>
      <c r="AD231" s="13"/>
      <c r="AE231" s="13"/>
      <c r="AT231" s="250" t="s">
        <v>162</v>
      </c>
      <c r="AU231" s="250" t="s">
        <v>82</v>
      </c>
      <c r="AV231" s="13" t="s">
        <v>82</v>
      </c>
      <c r="AW231" s="13" t="s">
        <v>30</v>
      </c>
      <c r="AX231" s="13" t="s">
        <v>78</v>
      </c>
      <c r="AY231" s="250" t="s">
        <v>128</v>
      </c>
    </row>
    <row r="232" s="2" customFormat="1">
      <c r="A232" s="37"/>
      <c r="B232" s="38"/>
      <c r="C232" s="215" t="s">
        <v>318</v>
      </c>
      <c r="D232" s="215" t="s">
        <v>129</v>
      </c>
      <c r="E232" s="216" t="s">
        <v>313</v>
      </c>
      <c r="F232" s="217" t="s">
        <v>314</v>
      </c>
      <c r="G232" s="218" t="s">
        <v>157</v>
      </c>
      <c r="H232" s="219">
        <v>214.78</v>
      </c>
      <c r="I232" s="220"/>
      <c r="J232" s="221">
        <f>ROUND(I232*H232,2)</f>
        <v>0</v>
      </c>
      <c r="K232" s="217" t="s">
        <v>158</v>
      </c>
      <c r="L232" s="43"/>
      <c r="M232" s="222" t="s">
        <v>1</v>
      </c>
      <c r="N232" s="223" t="s">
        <v>38</v>
      </c>
      <c r="O232" s="90"/>
      <c r="P232" s="224">
        <f>O232*H232</f>
        <v>0</v>
      </c>
      <c r="Q232" s="224">
        <v>0</v>
      </c>
      <c r="R232" s="224">
        <f>Q232*H232</f>
        <v>0</v>
      </c>
      <c r="S232" s="224">
        <v>0</v>
      </c>
      <c r="T232" s="225">
        <f>S232*H232</f>
        <v>0</v>
      </c>
      <c r="U232" s="37"/>
      <c r="V232" s="37"/>
      <c r="W232" s="37"/>
      <c r="X232" s="37"/>
      <c r="Y232" s="37"/>
      <c r="Z232" s="37"/>
      <c r="AA232" s="37"/>
      <c r="AB232" s="37"/>
      <c r="AC232" s="37"/>
      <c r="AD232" s="37"/>
      <c r="AE232" s="37"/>
      <c r="AR232" s="226" t="s">
        <v>88</v>
      </c>
      <c r="AT232" s="226" t="s">
        <v>129</v>
      </c>
      <c r="AU232" s="226" t="s">
        <v>82</v>
      </c>
      <c r="AY232" s="16" t="s">
        <v>128</v>
      </c>
      <c r="BE232" s="227">
        <f>IF(N232="základní",J232,0)</f>
        <v>0</v>
      </c>
      <c r="BF232" s="227">
        <f>IF(N232="snížená",J232,0)</f>
        <v>0</v>
      </c>
      <c r="BG232" s="227">
        <f>IF(N232="zákl. přenesená",J232,0)</f>
        <v>0</v>
      </c>
      <c r="BH232" s="227">
        <f>IF(N232="sníž. přenesená",J232,0)</f>
        <v>0</v>
      </c>
      <c r="BI232" s="227">
        <f>IF(N232="nulová",J232,0)</f>
        <v>0</v>
      </c>
      <c r="BJ232" s="16" t="s">
        <v>78</v>
      </c>
      <c r="BK232" s="227">
        <f>ROUND(I232*H232,2)</f>
        <v>0</v>
      </c>
      <c r="BL232" s="16" t="s">
        <v>88</v>
      </c>
      <c r="BM232" s="226" t="s">
        <v>837</v>
      </c>
    </row>
    <row r="233" s="2" customFormat="1">
      <c r="A233" s="37"/>
      <c r="B233" s="38"/>
      <c r="C233" s="39"/>
      <c r="D233" s="228" t="s">
        <v>160</v>
      </c>
      <c r="E233" s="39"/>
      <c r="F233" s="239" t="s">
        <v>316</v>
      </c>
      <c r="G233" s="39"/>
      <c r="H233" s="39"/>
      <c r="I233" s="230"/>
      <c r="J233" s="39"/>
      <c r="K233" s="39"/>
      <c r="L233" s="43"/>
      <c r="M233" s="231"/>
      <c r="N233" s="232"/>
      <c r="O233" s="90"/>
      <c r="P233" s="90"/>
      <c r="Q233" s="90"/>
      <c r="R233" s="90"/>
      <c r="S233" s="90"/>
      <c r="T233" s="91"/>
      <c r="U233" s="37"/>
      <c r="V233" s="37"/>
      <c r="W233" s="37"/>
      <c r="X233" s="37"/>
      <c r="Y233" s="37"/>
      <c r="Z233" s="37"/>
      <c r="AA233" s="37"/>
      <c r="AB233" s="37"/>
      <c r="AC233" s="37"/>
      <c r="AD233" s="37"/>
      <c r="AE233" s="37"/>
      <c r="AT233" s="16" t="s">
        <v>160</v>
      </c>
      <c r="AU233" s="16" t="s">
        <v>82</v>
      </c>
    </row>
    <row r="234" s="13" customFormat="1">
      <c r="A234" s="13"/>
      <c r="B234" s="240"/>
      <c r="C234" s="241"/>
      <c r="D234" s="228" t="s">
        <v>162</v>
      </c>
      <c r="E234" s="242" t="s">
        <v>1</v>
      </c>
      <c r="F234" s="243" t="s">
        <v>838</v>
      </c>
      <c r="G234" s="241"/>
      <c r="H234" s="244">
        <v>214.78</v>
      </c>
      <c r="I234" s="245"/>
      <c r="J234" s="241"/>
      <c r="K234" s="241"/>
      <c r="L234" s="246"/>
      <c r="M234" s="247"/>
      <c r="N234" s="248"/>
      <c r="O234" s="248"/>
      <c r="P234" s="248"/>
      <c r="Q234" s="248"/>
      <c r="R234" s="248"/>
      <c r="S234" s="248"/>
      <c r="T234" s="249"/>
      <c r="U234" s="13"/>
      <c r="V234" s="13"/>
      <c r="W234" s="13"/>
      <c r="X234" s="13"/>
      <c r="Y234" s="13"/>
      <c r="Z234" s="13"/>
      <c r="AA234" s="13"/>
      <c r="AB234" s="13"/>
      <c r="AC234" s="13"/>
      <c r="AD234" s="13"/>
      <c r="AE234" s="13"/>
      <c r="AT234" s="250" t="s">
        <v>162</v>
      </c>
      <c r="AU234" s="250" t="s">
        <v>82</v>
      </c>
      <c r="AV234" s="13" t="s">
        <v>82</v>
      </c>
      <c r="AW234" s="13" t="s">
        <v>30</v>
      </c>
      <c r="AX234" s="13" t="s">
        <v>78</v>
      </c>
      <c r="AY234" s="250" t="s">
        <v>128</v>
      </c>
    </row>
    <row r="235" s="2" customFormat="1">
      <c r="A235" s="37"/>
      <c r="B235" s="38"/>
      <c r="C235" s="215" t="s">
        <v>324</v>
      </c>
      <c r="D235" s="215" t="s">
        <v>129</v>
      </c>
      <c r="E235" s="216" t="s">
        <v>319</v>
      </c>
      <c r="F235" s="217" t="s">
        <v>320</v>
      </c>
      <c r="G235" s="218" t="s">
        <v>157</v>
      </c>
      <c r="H235" s="219">
        <v>98.400000000000006</v>
      </c>
      <c r="I235" s="220"/>
      <c r="J235" s="221">
        <f>ROUND(I235*H235,2)</f>
        <v>0</v>
      </c>
      <c r="K235" s="217" t="s">
        <v>158</v>
      </c>
      <c r="L235" s="43"/>
      <c r="M235" s="222" t="s">
        <v>1</v>
      </c>
      <c r="N235" s="223" t="s">
        <v>38</v>
      </c>
      <c r="O235" s="90"/>
      <c r="P235" s="224">
        <f>O235*H235</f>
        <v>0</v>
      </c>
      <c r="Q235" s="224">
        <v>0</v>
      </c>
      <c r="R235" s="224">
        <f>Q235*H235</f>
        <v>0</v>
      </c>
      <c r="S235" s="224">
        <v>0</v>
      </c>
      <c r="T235" s="225">
        <f>S235*H235</f>
        <v>0</v>
      </c>
      <c r="U235" s="37"/>
      <c r="V235" s="37"/>
      <c r="W235" s="37"/>
      <c r="X235" s="37"/>
      <c r="Y235" s="37"/>
      <c r="Z235" s="37"/>
      <c r="AA235" s="37"/>
      <c r="AB235" s="37"/>
      <c r="AC235" s="37"/>
      <c r="AD235" s="37"/>
      <c r="AE235" s="37"/>
      <c r="AR235" s="226" t="s">
        <v>88</v>
      </c>
      <c r="AT235" s="226" t="s">
        <v>129</v>
      </c>
      <c r="AU235" s="226" t="s">
        <v>82</v>
      </c>
      <c r="AY235" s="16" t="s">
        <v>128</v>
      </c>
      <c r="BE235" s="227">
        <f>IF(N235="základní",J235,0)</f>
        <v>0</v>
      </c>
      <c r="BF235" s="227">
        <f>IF(N235="snížená",J235,0)</f>
        <v>0</v>
      </c>
      <c r="BG235" s="227">
        <f>IF(N235="zákl. přenesená",J235,0)</f>
        <v>0</v>
      </c>
      <c r="BH235" s="227">
        <f>IF(N235="sníž. přenesená",J235,0)</f>
        <v>0</v>
      </c>
      <c r="BI235" s="227">
        <f>IF(N235="nulová",J235,0)</f>
        <v>0</v>
      </c>
      <c r="BJ235" s="16" t="s">
        <v>78</v>
      </c>
      <c r="BK235" s="227">
        <f>ROUND(I235*H235,2)</f>
        <v>0</v>
      </c>
      <c r="BL235" s="16" t="s">
        <v>88</v>
      </c>
      <c r="BM235" s="226" t="s">
        <v>839</v>
      </c>
    </row>
    <row r="236" s="2" customFormat="1">
      <c r="A236" s="37"/>
      <c r="B236" s="38"/>
      <c r="C236" s="39"/>
      <c r="D236" s="228" t="s">
        <v>160</v>
      </c>
      <c r="E236" s="39"/>
      <c r="F236" s="239" t="s">
        <v>322</v>
      </c>
      <c r="G236" s="39"/>
      <c r="H236" s="39"/>
      <c r="I236" s="230"/>
      <c r="J236" s="39"/>
      <c r="K236" s="39"/>
      <c r="L236" s="43"/>
      <c r="M236" s="231"/>
      <c r="N236" s="232"/>
      <c r="O236" s="90"/>
      <c r="P236" s="90"/>
      <c r="Q236" s="90"/>
      <c r="R236" s="90"/>
      <c r="S236" s="90"/>
      <c r="T236" s="91"/>
      <c r="U236" s="37"/>
      <c r="V236" s="37"/>
      <c r="W236" s="37"/>
      <c r="X236" s="37"/>
      <c r="Y236" s="37"/>
      <c r="Z236" s="37"/>
      <c r="AA236" s="37"/>
      <c r="AB236" s="37"/>
      <c r="AC236" s="37"/>
      <c r="AD236" s="37"/>
      <c r="AE236" s="37"/>
      <c r="AT236" s="16" t="s">
        <v>160</v>
      </c>
      <c r="AU236" s="16" t="s">
        <v>82</v>
      </c>
    </row>
    <row r="237" s="13" customFormat="1">
      <c r="A237" s="13"/>
      <c r="B237" s="240"/>
      <c r="C237" s="241"/>
      <c r="D237" s="228" t="s">
        <v>162</v>
      </c>
      <c r="E237" s="242" t="s">
        <v>1</v>
      </c>
      <c r="F237" s="243" t="s">
        <v>840</v>
      </c>
      <c r="G237" s="241"/>
      <c r="H237" s="244">
        <v>98.400000000000006</v>
      </c>
      <c r="I237" s="245"/>
      <c r="J237" s="241"/>
      <c r="K237" s="241"/>
      <c r="L237" s="246"/>
      <c r="M237" s="247"/>
      <c r="N237" s="248"/>
      <c r="O237" s="248"/>
      <c r="P237" s="248"/>
      <c r="Q237" s="248"/>
      <c r="R237" s="248"/>
      <c r="S237" s="248"/>
      <c r="T237" s="249"/>
      <c r="U237" s="13"/>
      <c r="V237" s="13"/>
      <c r="W237" s="13"/>
      <c r="X237" s="13"/>
      <c r="Y237" s="13"/>
      <c r="Z237" s="13"/>
      <c r="AA237" s="13"/>
      <c r="AB237" s="13"/>
      <c r="AC237" s="13"/>
      <c r="AD237" s="13"/>
      <c r="AE237" s="13"/>
      <c r="AT237" s="250" t="s">
        <v>162</v>
      </c>
      <c r="AU237" s="250" t="s">
        <v>82</v>
      </c>
      <c r="AV237" s="13" t="s">
        <v>82</v>
      </c>
      <c r="AW237" s="13" t="s">
        <v>30</v>
      </c>
      <c r="AX237" s="13" t="s">
        <v>78</v>
      </c>
      <c r="AY237" s="250" t="s">
        <v>128</v>
      </c>
    </row>
    <row r="238" s="2" customFormat="1">
      <c r="A238" s="37"/>
      <c r="B238" s="38"/>
      <c r="C238" s="215" t="s">
        <v>330</v>
      </c>
      <c r="D238" s="215" t="s">
        <v>129</v>
      </c>
      <c r="E238" s="216" t="s">
        <v>325</v>
      </c>
      <c r="F238" s="217" t="s">
        <v>326</v>
      </c>
      <c r="G238" s="218" t="s">
        <v>157</v>
      </c>
      <c r="H238" s="219">
        <v>132.77000000000001</v>
      </c>
      <c r="I238" s="220"/>
      <c r="J238" s="221">
        <f>ROUND(I238*H238,2)</f>
        <v>0</v>
      </c>
      <c r="K238" s="217" t="s">
        <v>158</v>
      </c>
      <c r="L238" s="43"/>
      <c r="M238" s="222" t="s">
        <v>1</v>
      </c>
      <c r="N238" s="223" t="s">
        <v>38</v>
      </c>
      <c r="O238" s="90"/>
      <c r="P238" s="224">
        <f>O238*H238</f>
        <v>0</v>
      </c>
      <c r="Q238" s="224">
        <v>0</v>
      </c>
      <c r="R238" s="224">
        <f>Q238*H238</f>
        <v>0</v>
      </c>
      <c r="S238" s="224">
        <v>0</v>
      </c>
      <c r="T238" s="225">
        <f>S238*H238</f>
        <v>0</v>
      </c>
      <c r="U238" s="37"/>
      <c r="V238" s="37"/>
      <c r="W238" s="37"/>
      <c r="X238" s="37"/>
      <c r="Y238" s="37"/>
      <c r="Z238" s="37"/>
      <c r="AA238" s="37"/>
      <c r="AB238" s="37"/>
      <c r="AC238" s="37"/>
      <c r="AD238" s="37"/>
      <c r="AE238" s="37"/>
      <c r="AR238" s="226" t="s">
        <v>88</v>
      </c>
      <c r="AT238" s="226" t="s">
        <v>129</v>
      </c>
      <c r="AU238" s="226" t="s">
        <v>82</v>
      </c>
      <c r="AY238" s="16" t="s">
        <v>128</v>
      </c>
      <c r="BE238" s="227">
        <f>IF(N238="základní",J238,0)</f>
        <v>0</v>
      </c>
      <c r="BF238" s="227">
        <f>IF(N238="snížená",J238,0)</f>
        <v>0</v>
      </c>
      <c r="BG238" s="227">
        <f>IF(N238="zákl. přenesená",J238,0)</f>
        <v>0</v>
      </c>
      <c r="BH238" s="227">
        <f>IF(N238="sníž. přenesená",J238,0)</f>
        <v>0</v>
      </c>
      <c r="BI238" s="227">
        <f>IF(N238="nulová",J238,0)</f>
        <v>0</v>
      </c>
      <c r="BJ238" s="16" t="s">
        <v>78</v>
      </c>
      <c r="BK238" s="227">
        <f>ROUND(I238*H238,2)</f>
        <v>0</v>
      </c>
      <c r="BL238" s="16" t="s">
        <v>88</v>
      </c>
      <c r="BM238" s="226" t="s">
        <v>841</v>
      </c>
    </row>
    <row r="239" s="2" customFormat="1">
      <c r="A239" s="37"/>
      <c r="B239" s="38"/>
      <c r="C239" s="39"/>
      <c r="D239" s="228" t="s">
        <v>160</v>
      </c>
      <c r="E239" s="39"/>
      <c r="F239" s="239" t="s">
        <v>328</v>
      </c>
      <c r="G239" s="39"/>
      <c r="H239" s="39"/>
      <c r="I239" s="230"/>
      <c r="J239" s="39"/>
      <c r="K239" s="39"/>
      <c r="L239" s="43"/>
      <c r="M239" s="231"/>
      <c r="N239" s="232"/>
      <c r="O239" s="90"/>
      <c r="P239" s="90"/>
      <c r="Q239" s="90"/>
      <c r="R239" s="90"/>
      <c r="S239" s="90"/>
      <c r="T239" s="91"/>
      <c r="U239" s="37"/>
      <c r="V239" s="37"/>
      <c r="W239" s="37"/>
      <c r="X239" s="37"/>
      <c r="Y239" s="37"/>
      <c r="Z239" s="37"/>
      <c r="AA239" s="37"/>
      <c r="AB239" s="37"/>
      <c r="AC239" s="37"/>
      <c r="AD239" s="37"/>
      <c r="AE239" s="37"/>
      <c r="AT239" s="16" t="s">
        <v>160</v>
      </c>
      <c r="AU239" s="16" t="s">
        <v>82</v>
      </c>
    </row>
    <row r="240" s="13" customFormat="1">
      <c r="A240" s="13"/>
      <c r="B240" s="240"/>
      <c r="C240" s="241"/>
      <c r="D240" s="228" t="s">
        <v>162</v>
      </c>
      <c r="E240" s="242" t="s">
        <v>1</v>
      </c>
      <c r="F240" s="243" t="s">
        <v>842</v>
      </c>
      <c r="G240" s="241"/>
      <c r="H240" s="244">
        <v>132.77000000000001</v>
      </c>
      <c r="I240" s="245"/>
      <c r="J240" s="241"/>
      <c r="K240" s="241"/>
      <c r="L240" s="246"/>
      <c r="M240" s="247"/>
      <c r="N240" s="248"/>
      <c r="O240" s="248"/>
      <c r="P240" s="248"/>
      <c r="Q240" s="248"/>
      <c r="R240" s="248"/>
      <c r="S240" s="248"/>
      <c r="T240" s="249"/>
      <c r="U240" s="13"/>
      <c r="V240" s="13"/>
      <c r="W240" s="13"/>
      <c r="X240" s="13"/>
      <c r="Y240" s="13"/>
      <c r="Z240" s="13"/>
      <c r="AA240" s="13"/>
      <c r="AB240" s="13"/>
      <c r="AC240" s="13"/>
      <c r="AD240" s="13"/>
      <c r="AE240" s="13"/>
      <c r="AT240" s="250" t="s">
        <v>162</v>
      </c>
      <c r="AU240" s="250" t="s">
        <v>82</v>
      </c>
      <c r="AV240" s="13" t="s">
        <v>82</v>
      </c>
      <c r="AW240" s="13" t="s">
        <v>30</v>
      </c>
      <c r="AX240" s="13" t="s">
        <v>78</v>
      </c>
      <c r="AY240" s="250" t="s">
        <v>128</v>
      </c>
    </row>
    <row r="241" s="2" customFormat="1">
      <c r="A241" s="37"/>
      <c r="B241" s="38"/>
      <c r="C241" s="215" t="s">
        <v>335</v>
      </c>
      <c r="D241" s="215" t="s">
        <v>129</v>
      </c>
      <c r="E241" s="216" t="s">
        <v>331</v>
      </c>
      <c r="F241" s="217" t="s">
        <v>332</v>
      </c>
      <c r="G241" s="218" t="s">
        <v>157</v>
      </c>
      <c r="H241" s="219">
        <v>26.18</v>
      </c>
      <c r="I241" s="220"/>
      <c r="J241" s="221">
        <f>ROUND(I241*H241,2)</f>
        <v>0</v>
      </c>
      <c r="K241" s="217" t="s">
        <v>158</v>
      </c>
      <c r="L241" s="43"/>
      <c r="M241" s="222" t="s">
        <v>1</v>
      </c>
      <c r="N241" s="223" t="s">
        <v>38</v>
      </c>
      <c r="O241" s="90"/>
      <c r="P241" s="224">
        <f>O241*H241</f>
        <v>0</v>
      </c>
      <c r="Q241" s="224">
        <v>0</v>
      </c>
      <c r="R241" s="224">
        <f>Q241*H241</f>
        <v>0</v>
      </c>
      <c r="S241" s="224">
        <v>0</v>
      </c>
      <c r="T241" s="225">
        <f>S241*H241</f>
        <v>0</v>
      </c>
      <c r="U241" s="37"/>
      <c r="V241" s="37"/>
      <c r="W241" s="37"/>
      <c r="X241" s="37"/>
      <c r="Y241" s="37"/>
      <c r="Z241" s="37"/>
      <c r="AA241" s="37"/>
      <c r="AB241" s="37"/>
      <c r="AC241" s="37"/>
      <c r="AD241" s="37"/>
      <c r="AE241" s="37"/>
      <c r="AR241" s="226" t="s">
        <v>88</v>
      </c>
      <c r="AT241" s="226" t="s">
        <v>129</v>
      </c>
      <c r="AU241" s="226" t="s">
        <v>82</v>
      </c>
      <c r="AY241" s="16" t="s">
        <v>128</v>
      </c>
      <c r="BE241" s="227">
        <f>IF(N241="základní",J241,0)</f>
        <v>0</v>
      </c>
      <c r="BF241" s="227">
        <f>IF(N241="snížená",J241,0)</f>
        <v>0</v>
      </c>
      <c r="BG241" s="227">
        <f>IF(N241="zákl. přenesená",J241,0)</f>
        <v>0</v>
      </c>
      <c r="BH241" s="227">
        <f>IF(N241="sníž. přenesená",J241,0)</f>
        <v>0</v>
      </c>
      <c r="BI241" s="227">
        <f>IF(N241="nulová",J241,0)</f>
        <v>0</v>
      </c>
      <c r="BJ241" s="16" t="s">
        <v>78</v>
      </c>
      <c r="BK241" s="227">
        <f>ROUND(I241*H241,2)</f>
        <v>0</v>
      </c>
      <c r="BL241" s="16" t="s">
        <v>88</v>
      </c>
      <c r="BM241" s="226" t="s">
        <v>843</v>
      </c>
    </row>
    <row r="242" s="2" customFormat="1">
      <c r="A242" s="37"/>
      <c r="B242" s="38"/>
      <c r="C242" s="39"/>
      <c r="D242" s="228" t="s">
        <v>160</v>
      </c>
      <c r="E242" s="39"/>
      <c r="F242" s="239" t="s">
        <v>334</v>
      </c>
      <c r="G242" s="39"/>
      <c r="H242" s="39"/>
      <c r="I242" s="230"/>
      <c r="J242" s="39"/>
      <c r="K242" s="39"/>
      <c r="L242" s="43"/>
      <c r="M242" s="231"/>
      <c r="N242" s="232"/>
      <c r="O242" s="90"/>
      <c r="P242" s="90"/>
      <c r="Q242" s="90"/>
      <c r="R242" s="90"/>
      <c r="S242" s="90"/>
      <c r="T242" s="91"/>
      <c r="U242" s="37"/>
      <c r="V242" s="37"/>
      <c r="W242" s="37"/>
      <c r="X242" s="37"/>
      <c r="Y242" s="37"/>
      <c r="Z242" s="37"/>
      <c r="AA242" s="37"/>
      <c r="AB242" s="37"/>
      <c r="AC242" s="37"/>
      <c r="AD242" s="37"/>
      <c r="AE242" s="37"/>
      <c r="AT242" s="16" t="s">
        <v>160</v>
      </c>
      <c r="AU242" s="16" t="s">
        <v>82</v>
      </c>
    </row>
    <row r="243" s="13" customFormat="1">
      <c r="A243" s="13"/>
      <c r="B243" s="240"/>
      <c r="C243" s="241"/>
      <c r="D243" s="228" t="s">
        <v>162</v>
      </c>
      <c r="E243" s="242" t="s">
        <v>1</v>
      </c>
      <c r="F243" s="243" t="s">
        <v>844</v>
      </c>
      <c r="G243" s="241"/>
      <c r="H243" s="244">
        <v>26.18</v>
      </c>
      <c r="I243" s="245"/>
      <c r="J243" s="241"/>
      <c r="K243" s="241"/>
      <c r="L243" s="246"/>
      <c r="M243" s="247"/>
      <c r="N243" s="248"/>
      <c r="O243" s="248"/>
      <c r="P243" s="248"/>
      <c r="Q243" s="248"/>
      <c r="R243" s="248"/>
      <c r="S243" s="248"/>
      <c r="T243" s="249"/>
      <c r="U243" s="13"/>
      <c r="V243" s="13"/>
      <c r="W243" s="13"/>
      <c r="X243" s="13"/>
      <c r="Y243" s="13"/>
      <c r="Z243" s="13"/>
      <c r="AA243" s="13"/>
      <c r="AB243" s="13"/>
      <c r="AC243" s="13"/>
      <c r="AD243" s="13"/>
      <c r="AE243" s="13"/>
      <c r="AT243" s="250" t="s">
        <v>162</v>
      </c>
      <c r="AU243" s="250" t="s">
        <v>82</v>
      </c>
      <c r="AV243" s="13" t="s">
        <v>82</v>
      </c>
      <c r="AW243" s="13" t="s">
        <v>30</v>
      </c>
      <c r="AX243" s="13" t="s">
        <v>78</v>
      </c>
      <c r="AY243" s="250" t="s">
        <v>128</v>
      </c>
    </row>
    <row r="244" s="2" customFormat="1">
      <c r="A244" s="37"/>
      <c r="B244" s="38"/>
      <c r="C244" s="215" t="s">
        <v>342</v>
      </c>
      <c r="D244" s="215" t="s">
        <v>129</v>
      </c>
      <c r="E244" s="216" t="s">
        <v>336</v>
      </c>
      <c r="F244" s="217" t="s">
        <v>337</v>
      </c>
      <c r="G244" s="218" t="s">
        <v>157</v>
      </c>
      <c r="H244" s="219">
        <v>90.200000000000003</v>
      </c>
      <c r="I244" s="220"/>
      <c r="J244" s="221">
        <f>ROUND(I244*H244,2)</f>
        <v>0</v>
      </c>
      <c r="K244" s="217" t="s">
        <v>158</v>
      </c>
      <c r="L244" s="43"/>
      <c r="M244" s="222" t="s">
        <v>1</v>
      </c>
      <c r="N244" s="223" t="s">
        <v>38</v>
      </c>
      <c r="O244" s="90"/>
      <c r="P244" s="224">
        <f>O244*H244</f>
        <v>0</v>
      </c>
      <c r="Q244" s="224">
        <v>0</v>
      </c>
      <c r="R244" s="224">
        <f>Q244*H244</f>
        <v>0</v>
      </c>
      <c r="S244" s="224">
        <v>0</v>
      </c>
      <c r="T244" s="225">
        <f>S244*H244</f>
        <v>0</v>
      </c>
      <c r="U244" s="37"/>
      <c r="V244" s="37"/>
      <c r="W244" s="37"/>
      <c r="X244" s="37"/>
      <c r="Y244" s="37"/>
      <c r="Z244" s="37"/>
      <c r="AA244" s="37"/>
      <c r="AB244" s="37"/>
      <c r="AC244" s="37"/>
      <c r="AD244" s="37"/>
      <c r="AE244" s="37"/>
      <c r="AR244" s="226" t="s">
        <v>88</v>
      </c>
      <c r="AT244" s="226" t="s">
        <v>129</v>
      </c>
      <c r="AU244" s="226" t="s">
        <v>82</v>
      </c>
      <c r="AY244" s="16" t="s">
        <v>128</v>
      </c>
      <c r="BE244" s="227">
        <f>IF(N244="základní",J244,0)</f>
        <v>0</v>
      </c>
      <c r="BF244" s="227">
        <f>IF(N244="snížená",J244,0)</f>
        <v>0</v>
      </c>
      <c r="BG244" s="227">
        <f>IF(N244="zákl. přenesená",J244,0)</f>
        <v>0</v>
      </c>
      <c r="BH244" s="227">
        <f>IF(N244="sníž. přenesená",J244,0)</f>
        <v>0</v>
      </c>
      <c r="BI244" s="227">
        <f>IF(N244="nulová",J244,0)</f>
        <v>0</v>
      </c>
      <c r="BJ244" s="16" t="s">
        <v>78</v>
      </c>
      <c r="BK244" s="227">
        <f>ROUND(I244*H244,2)</f>
        <v>0</v>
      </c>
      <c r="BL244" s="16" t="s">
        <v>88</v>
      </c>
      <c r="BM244" s="226" t="s">
        <v>845</v>
      </c>
    </row>
    <row r="245" s="2" customFormat="1">
      <c r="A245" s="37"/>
      <c r="B245" s="38"/>
      <c r="C245" s="39"/>
      <c r="D245" s="228" t="s">
        <v>160</v>
      </c>
      <c r="E245" s="39"/>
      <c r="F245" s="239" t="s">
        <v>339</v>
      </c>
      <c r="G245" s="39"/>
      <c r="H245" s="39"/>
      <c r="I245" s="230"/>
      <c r="J245" s="39"/>
      <c r="K245" s="39"/>
      <c r="L245" s="43"/>
      <c r="M245" s="231"/>
      <c r="N245" s="232"/>
      <c r="O245" s="90"/>
      <c r="P245" s="90"/>
      <c r="Q245" s="90"/>
      <c r="R245" s="90"/>
      <c r="S245" s="90"/>
      <c r="T245" s="91"/>
      <c r="U245" s="37"/>
      <c r="V245" s="37"/>
      <c r="W245" s="37"/>
      <c r="X245" s="37"/>
      <c r="Y245" s="37"/>
      <c r="Z245" s="37"/>
      <c r="AA245" s="37"/>
      <c r="AB245" s="37"/>
      <c r="AC245" s="37"/>
      <c r="AD245" s="37"/>
      <c r="AE245" s="37"/>
      <c r="AT245" s="16" t="s">
        <v>160</v>
      </c>
      <c r="AU245" s="16" t="s">
        <v>82</v>
      </c>
    </row>
    <row r="246" s="13" customFormat="1">
      <c r="A246" s="13"/>
      <c r="B246" s="240"/>
      <c r="C246" s="241"/>
      <c r="D246" s="228" t="s">
        <v>162</v>
      </c>
      <c r="E246" s="242" t="s">
        <v>1</v>
      </c>
      <c r="F246" s="243" t="s">
        <v>846</v>
      </c>
      <c r="G246" s="241"/>
      <c r="H246" s="244">
        <v>90.200000000000003</v>
      </c>
      <c r="I246" s="245"/>
      <c r="J246" s="241"/>
      <c r="K246" s="241"/>
      <c r="L246" s="246"/>
      <c r="M246" s="247"/>
      <c r="N246" s="248"/>
      <c r="O246" s="248"/>
      <c r="P246" s="248"/>
      <c r="Q246" s="248"/>
      <c r="R246" s="248"/>
      <c r="S246" s="248"/>
      <c r="T246" s="249"/>
      <c r="U246" s="13"/>
      <c r="V246" s="13"/>
      <c r="W246" s="13"/>
      <c r="X246" s="13"/>
      <c r="Y246" s="13"/>
      <c r="Z246" s="13"/>
      <c r="AA246" s="13"/>
      <c r="AB246" s="13"/>
      <c r="AC246" s="13"/>
      <c r="AD246" s="13"/>
      <c r="AE246" s="13"/>
      <c r="AT246" s="250" t="s">
        <v>162</v>
      </c>
      <c r="AU246" s="250" t="s">
        <v>82</v>
      </c>
      <c r="AV246" s="13" t="s">
        <v>82</v>
      </c>
      <c r="AW246" s="13" t="s">
        <v>30</v>
      </c>
      <c r="AX246" s="13" t="s">
        <v>78</v>
      </c>
      <c r="AY246" s="250" t="s">
        <v>128</v>
      </c>
    </row>
    <row r="247" s="12" customFormat="1" ht="22.8" customHeight="1">
      <c r="A247" s="12"/>
      <c r="B247" s="201"/>
      <c r="C247" s="202"/>
      <c r="D247" s="203" t="s">
        <v>72</v>
      </c>
      <c r="E247" s="233" t="s">
        <v>94</v>
      </c>
      <c r="F247" s="233" t="s">
        <v>341</v>
      </c>
      <c r="G247" s="202"/>
      <c r="H247" s="202"/>
      <c r="I247" s="205"/>
      <c r="J247" s="234">
        <f>BK247</f>
        <v>0</v>
      </c>
      <c r="K247" s="202"/>
      <c r="L247" s="207"/>
      <c r="M247" s="208"/>
      <c r="N247" s="209"/>
      <c r="O247" s="209"/>
      <c r="P247" s="210">
        <f>SUM(P248:P265)</f>
        <v>0</v>
      </c>
      <c r="Q247" s="209"/>
      <c r="R247" s="210">
        <f>SUM(R248:R265)</f>
        <v>11.939371799999998</v>
      </c>
      <c r="S247" s="209"/>
      <c r="T247" s="211">
        <f>SUM(T248:T265)</f>
        <v>12.595199999999998</v>
      </c>
      <c r="U247" s="12"/>
      <c r="V247" s="12"/>
      <c r="W247" s="12"/>
      <c r="X247" s="12"/>
      <c r="Y247" s="12"/>
      <c r="Z247" s="12"/>
      <c r="AA247" s="12"/>
      <c r="AB247" s="12"/>
      <c r="AC247" s="12"/>
      <c r="AD247" s="12"/>
      <c r="AE247" s="12"/>
      <c r="AR247" s="212" t="s">
        <v>78</v>
      </c>
      <c r="AT247" s="213" t="s">
        <v>72</v>
      </c>
      <c r="AU247" s="213" t="s">
        <v>78</v>
      </c>
      <c r="AY247" s="212" t="s">
        <v>128</v>
      </c>
      <c r="BK247" s="214">
        <f>SUM(BK248:BK265)</f>
        <v>0</v>
      </c>
    </row>
    <row r="248" s="2" customFormat="1" ht="21.75" customHeight="1">
      <c r="A248" s="37"/>
      <c r="B248" s="38"/>
      <c r="C248" s="215" t="s">
        <v>349</v>
      </c>
      <c r="D248" s="215" t="s">
        <v>129</v>
      </c>
      <c r="E248" s="216" t="s">
        <v>343</v>
      </c>
      <c r="F248" s="217" t="s">
        <v>344</v>
      </c>
      <c r="G248" s="218" t="s">
        <v>157</v>
      </c>
      <c r="H248" s="219">
        <v>644.16999999999996</v>
      </c>
      <c r="I248" s="220"/>
      <c r="J248" s="221">
        <f>ROUND(I248*H248,2)</f>
        <v>0</v>
      </c>
      <c r="K248" s="217" t="s">
        <v>158</v>
      </c>
      <c r="L248" s="43"/>
      <c r="M248" s="222" t="s">
        <v>1</v>
      </c>
      <c r="N248" s="223" t="s">
        <v>38</v>
      </c>
      <c r="O248" s="90"/>
      <c r="P248" s="224">
        <f>O248*H248</f>
        <v>0</v>
      </c>
      <c r="Q248" s="224">
        <v>0.00046000000000000001</v>
      </c>
      <c r="R248" s="224">
        <f>Q248*H248</f>
        <v>0.29631819999999998</v>
      </c>
      <c r="S248" s="224">
        <v>0</v>
      </c>
      <c r="T248" s="225">
        <f>S248*H248</f>
        <v>0</v>
      </c>
      <c r="U248" s="37"/>
      <c r="V248" s="37"/>
      <c r="W248" s="37"/>
      <c r="X248" s="37"/>
      <c r="Y248" s="37"/>
      <c r="Z248" s="37"/>
      <c r="AA248" s="37"/>
      <c r="AB248" s="37"/>
      <c r="AC248" s="37"/>
      <c r="AD248" s="37"/>
      <c r="AE248" s="37"/>
      <c r="AR248" s="226" t="s">
        <v>88</v>
      </c>
      <c r="AT248" s="226" t="s">
        <v>129</v>
      </c>
      <c r="AU248" s="226" t="s">
        <v>82</v>
      </c>
      <c r="AY248" s="16" t="s">
        <v>128</v>
      </c>
      <c r="BE248" s="227">
        <f>IF(N248="základní",J248,0)</f>
        <v>0</v>
      </c>
      <c r="BF248" s="227">
        <f>IF(N248="snížená",J248,0)</f>
        <v>0</v>
      </c>
      <c r="BG248" s="227">
        <f>IF(N248="zákl. přenesená",J248,0)</f>
        <v>0</v>
      </c>
      <c r="BH248" s="227">
        <f>IF(N248="sníž. přenesená",J248,0)</f>
        <v>0</v>
      </c>
      <c r="BI248" s="227">
        <f>IF(N248="nulová",J248,0)</f>
        <v>0</v>
      </c>
      <c r="BJ248" s="16" t="s">
        <v>78</v>
      </c>
      <c r="BK248" s="227">
        <f>ROUND(I248*H248,2)</f>
        <v>0</v>
      </c>
      <c r="BL248" s="16" t="s">
        <v>88</v>
      </c>
      <c r="BM248" s="226" t="s">
        <v>847</v>
      </c>
    </row>
    <row r="249" s="2" customFormat="1">
      <c r="A249" s="37"/>
      <c r="B249" s="38"/>
      <c r="C249" s="39"/>
      <c r="D249" s="228" t="s">
        <v>160</v>
      </c>
      <c r="E249" s="39"/>
      <c r="F249" s="239" t="s">
        <v>346</v>
      </c>
      <c r="G249" s="39"/>
      <c r="H249" s="39"/>
      <c r="I249" s="230"/>
      <c r="J249" s="39"/>
      <c r="K249" s="39"/>
      <c r="L249" s="43"/>
      <c r="M249" s="231"/>
      <c r="N249" s="232"/>
      <c r="O249" s="90"/>
      <c r="P249" s="90"/>
      <c r="Q249" s="90"/>
      <c r="R249" s="90"/>
      <c r="S249" s="90"/>
      <c r="T249" s="91"/>
      <c r="U249" s="37"/>
      <c r="V249" s="37"/>
      <c r="W249" s="37"/>
      <c r="X249" s="37"/>
      <c r="Y249" s="37"/>
      <c r="Z249" s="37"/>
      <c r="AA249" s="37"/>
      <c r="AB249" s="37"/>
      <c r="AC249" s="37"/>
      <c r="AD249" s="37"/>
      <c r="AE249" s="37"/>
      <c r="AT249" s="16" t="s">
        <v>160</v>
      </c>
      <c r="AU249" s="16" t="s">
        <v>82</v>
      </c>
    </row>
    <row r="250" s="2" customFormat="1">
      <c r="A250" s="37"/>
      <c r="B250" s="38"/>
      <c r="C250" s="39"/>
      <c r="D250" s="228" t="s">
        <v>134</v>
      </c>
      <c r="E250" s="39"/>
      <c r="F250" s="229" t="s">
        <v>848</v>
      </c>
      <c r="G250" s="39"/>
      <c r="H250" s="39"/>
      <c r="I250" s="230"/>
      <c r="J250" s="39"/>
      <c r="K250" s="39"/>
      <c r="L250" s="43"/>
      <c r="M250" s="231"/>
      <c r="N250" s="232"/>
      <c r="O250" s="90"/>
      <c r="P250" s="90"/>
      <c r="Q250" s="90"/>
      <c r="R250" s="90"/>
      <c r="S250" s="90"/>
      <c r="T250" s="91"/>
      <c r="U250" s="37"/>
      <c r="V250" s="37"/>
      <c r="W250" s="37"/>
      <c r="X250" s="37"/>
      <c r="Y250" s="37"/>
      <c r="Z250" s="37"/>
      <c r="AA250" s="37"/>
      <c r="AB250" s="37"/>
      <c r="AC250" s="37"/>
      <c r="AD250" s="37"/>
      <c r="AE250" s="37"/>
      <c r="AT250" s="16" t="s">
        <v>134</v>
      </c>
      <c r="AU250" s="16" t="s">
        <v>82</v>
      </c>
    </row>
    <row r="251" s="13" customFormat="1">
      <c r="A251" s="13"/>
      <c r="B251" s="240"/>
      <c r="C251" s="241"/>
      <c r="D251" s="228" t="s">
        <v>162</v>
      </c>
      <c r="E251" s="242" t="s">
        <v>1</v>
      </c>
      <c r="F251" s="243" t="s">
        <v>849</v>
      </c>
      <c r="G251" s="241"/>
      <c r="H251" s="244">
        <v>102.59</v>
      </c>
      <c r="I251" s="245"/>
      <c r="J251" s="241"/>
      <c r="K251" s="241"/>
      <c r="L251" s="246"/>
      <c r="M251" s="247"/>
      <c r="N251" s="248"/>
      <c r="O251" s="248"/>
      <c r="P251" s="248"/>
      <c r="Q251" s="248"/>
      <c r="R251" s="248"/>
      <c r="S251" s="248"/>
      <c r="T251" s="249"/>
      <c r="U251" s="13"/>
      <c r="V251" s="13"/>
      <c r="W251" s="13"/>
      <c r="X251" s="13"/>
      <c r="Y251" s="13"/>
      <c r="Z251" s="13"/>
      <c r="AA251" s="13"/>
      <c r="AB251" s="13"/>
      <c r="AC251" s="13"/>
      <c r="AD251" s="13"/>
      <c r="AE251" s="13"/>
      <c r="AT251" s="250" t="s">
        <v>162</v>
      </c>
      <c r="AU251" s="250" t="s">
        <v>82</v>
      </c>
      <c r="AV251" s="13" t="s">
        <v>82</v>
      </c>
      <c r="AW251" s="13" t="s">
        <v>30</v>
      </c>
      <c r="AX251" s="13" t="s">
        <v>73</v>
      </c>
      <c r="AY251" s="250" t="s">
        <v>128</v>
      </c>
    </row>
    <row r="252" s="13" customFormat="1">
      <c r="A252" s="13"/>
      <c r="B252" s="240"/>
      <c r="C252" s="241"/>
      <c r="D252" s="228" t="s">
        <v>162</v>
      </c>
      <c r="E252" s="242" t="s">
        <v>1</v>
      </c>
      <c r="F252" s="243" t="s">
        <v>850</v>
      </c>
      <c r="G252" s="241"/>
      <c r="H252" s="244">
        <v>541.58000000000004</v>
      </c>
      <c r="I252" s="245"/>
      <c r="J252" s="241"/>
      <c r="K252" s="241"/>
      <c r="L252" s="246"/>
      <c r="M252" s="247"/>
      <c r="N252" s="248"/>
      <c r="O252" s="248"/>
      <c r="P252" s="248"/>
      <c r="Q252" s="248"/>
      <c r="R252" s="248"/>
      <c r="S252" s="248"/>
      <c r="T252" s="249"/>
      <c r="U252" s="13"/>
      <c r="V252" s="13"/>
      <c r="W252" s="13"/>
      <c r="X252" s="13"/>
      <c r="Y252" s="13"/>
      <c r="Z252" s="13"/>
      <c r="AA252" s="13"/>
      <c r="AB252" s="13"/>
      <c r="AC252" s="13"/>
      <c r="AD252" s="13"/>
      <c r="AE252" s="13"/>
      <c r="AT252" s="250" t="s">
        <v>162</v>
      </c>
      <c r="AU252" s="250" t="s">
        <v>82</v>
      </c>
      <c r="AV252" s="13" t="s">
        <v>82</v>
      </c>
      <c r="AW252" s="13" t="s">
        <v>30</v>
      </c>
      <c r="AX252" s="13" t="s">
        <v>73</v>
      </c>
      <c r="AY252" s="250" t="s">
        <v>128</v>
      </c>
    </row>
    <row r="253" s="14" customFormat="1">
      <c r="A253" s="14"/>
      <c r="B253" s="261"/>
      <c r="C253" s="262"/>
      <c r="D253" s="228" t="s">
        <v>162</v>
      </c>
      <c r="E253" s="263" t="s">
        <v>1</v>
      </c>
      <c r="F253" s="264" t="s">
        <v>686</v>
      </c>
      <c r="G253" s="262"/>
      <c r="H253" s="265">
        <v>644.17000000000007</v>
      </c>
      <c r="I253" s="266"/>
      <c r="J253" s="262"/>
      <c r="K253" s="262"/>
      <c r="L253" s="267"/>
      <c r="M253" s="268"/>
      <c r="N253" s="269"/>
      <c r="O253" s="269"/>
      <c r="P253" s="269"/>
      <c r="Q253" s="269"/>
      <c r="R253" s="269"/>
      <c r="S253" s="269"/>
      <c r="T253" s="270"/>
      <c r="U253" s="14"/>
      <c r="V253" s="14"/>
      <c r="W253" s="14"/>
      <c r="X253" s="14"/>
      <c r="Y253" s="14"/>
      <c r="Z253" s="14"/>
      <c r="AA253" s="14"/>
      <c r="AB253" s="14"/>
      <c r="AC253" s="14"/>
      <c r="AD253" s="14"/>
      <c r="AE253" s="14"/>
      <c r="AT253" s="271" t="s">
        <v>162</v>
      </c>
      <c r="AU253" s="271" t="s">
        <v>82</v>
      </c>
      <c r="AV253" s="14" t="s">
        <v>88</v>
      </c>
      <c r="AW253" s="14" t="s">
        <v>30</v>
      </c>
      <c r="AX253" s="14" t="s">
        <v>78</v>
      </c>
      <c r="AY253" s="271" t="s">
        <v>128</v>
      </c>
    </row>
    <row r="254" s="2" customFormat="1">
      <c r="A254" s="37"/>
      <c r="B254" s="38"/>
      <c r="C254" s="215" t="s">
        <v>356</v>
      </c>
      <c r="D254" s="215" t="s">
        <v>129</v>
      </c>
      <c r="E254" s="216" t="s">
        <v>851</v>
      </c>
      <c r="F254" s="217" t="s">
        <v>852</v>
      </c>
      <c r="G254" s="218" t="s">
        <v>157</v>
      </c>
      <c r="H254" s="219">
        <v>19.98</v>
      </c>
      <c r="I254" s="220"/>
      <c r="J254" s="221">
        <f>ROUND(I254*H254,2)</f>
        <v>0</v>
      </c>
      <c r="K254" s="217" t="s">
        <v>158</v>
      </c>
      <c r="L254" s="43"/>
      <c r="M254" s="222" t="s">
        <v>1</v>
      </c>
      <c r="N254" s="223" t="s">
        <v>38</v>
      </c>
      <c r="O254" s="90"/>
      <c r="P254" s="224">
        <f>O254*H254</f>
        <v>0</v>
      </c>
      <c r="Q254" s="224">
        <v>0.00051999999999999995</v>
      </c>
      <c r="R254" s="224">
        <f>Q254*H254</f>
        <v>0.010389599999999999</v>
      </c>
      <c r="S254" s="224">
        <v>0</v>
      </c>
      <c r="T254" s="225">
        <f>S254*H254</f>
        <v>0</v>
      </c>
      <c r="U254" s="37"/>
      <c r="V254" s="37"/>
      <c r="W254" s="37"/>
      <c r="X254" s="37"/>
      <c r="Y254" s="37"/>
      <c r="Z254" s="37"/>
      <c r="AA254" s="37"/>
      <c r="AB254" s="37"/>
      <c r="AC254" s="37"/>
      <c r="AD254" s="37"/>
      <c r="AE254" s="37"/>
      <c r="AR254" s="226" t="s">
        <v>88</v>
      </c>
      <c r="AT254" s="226" t="s">
        <v>129</v>
      </c>
      <c r="AU254" s="226" t="s">
        <v>82</v>
      </c>
      <c r="AY254" s="16" t="s">
        <v>128</v>
      </c>
      <c r="BE254" s="227">
        <f>IF(N254="základní",J254,0)</f>
        <v>0</v>
      </c>
      <c r="BF254" s="227">
        <f>IF(N254="snížená",J254,0)</f>
        <v>0</v>
      </c>
      <c r="BG254" s="227">
        <f>IF(N254="zákl. přenesená",J254,0)</f>
        <v>0</v>
      </c>
      <c r="BH254" s="227">
        <f>IF(N254="sníž. přenesená",J254,0)</f>
        <v>0</v>
      </c>
      <c r="BI254" s="227">
        <f>IF(N254="nulová",J254,0)</f>
        <v>0</v>
      </c>
      <c r="BJ254" s="16" t="s">
        <v>78</v>
      </c>
      <c r="BK254" s="227">
        <f>ROUND(I254*H254,2)</f>
        <v>0</v>
      </c>
      <c r="BL254" s="16" t="s">
        <v>88</v>
      </c>
      <c r="BM254" s="226" t="s">
        <v>853</v>
      </c>
    </row>
    <row r="255" s="2" customFormat="1">
      <c r="A255" s="37"/>
      <c r="B255" s="38"/>
      <c r="C255" s="39"/>
      <c r="D255" s="228" t="s">
        <v>160</v>
      </c>
      <c r="E255" s="39"/>
      <c r="F255" s="239" t="s">
        <v>854</v>
      </c>
      <c r="G255" s="39"/>
      <c r="H255" s="39"/>
      <c r="I255" s="230"/>
      <c r="J255" s="39"/>
      <c r="K255" s="39"/>
      <c r="L255" s="43"/>
      <c r="M255" s="231"/>
      <c r="N255" s="232"/>
      <c r="O255" s="90"/>
      <c r="P255" s="90"/>
      <c r="Q255" s="90"/>
      <c r="R255" s="90"/>
      <c r="S255" s="90"/>
      <c r="T255" s="91"/>
      <c r="U255" s="37"/>
      <c r="V255" s="37"/>
      <c r="W255" s="37"/>
      <c r="X255" s="37"/>
      <c r="Y255" s="37"/>
      <c r="Z255" s="37"/>
      <c r="AA255" s="37"/>
      <c r="AB255" s="37"/>
      <c r="AC255" s="37"/>
      <c r="AD255" s="37"/>
      <c r="AE255" s="37"/>
      <c r="AT255" s="16" t="s">
        <v>160</v>
      </c>
      <c r="AU255" s="16" t="s">
        <v>82</v>
      </c>
    </row>
    <row r="256" s="2" customFormat="1">
      <c r="A256" s="37"/>
      <c r="B256" s="38"/>
      <c r="C256" s="39"/>
      <c r="D256" s="228" t="s">
        <v>134</v>
      </c>
      <c r="E256" s="39"/>
      <c r="F256" s="229" t="s">
        <v>855</v>
      </c>
      <c r="G256" s="39"/>
      <c r="H256" s="39"/>
      <c r="I256" s="230"/>
      <c r="J256" s="39"/>
      <c r="K256" s="39"/>
      <c r="L256" s="43"/>
      <c r="M256" s="231"/>
      <c r="N256" s="232"/>
      <c r="O256" s="90"/>
      <c r="P256" s="90"/>
      <c r="Q256" s="90"/>
      <c r="R256" s="90"/>
      <c r="S256" s="90"/>
      <c r="T256" s="91"/>
      <c r="U256" s="37"/>
      <c r="V256" s="37"/>
      <c r="W256" s="37"/>
      <c r="X256" s="37"/>
      <c r="Y256" s="37"/>
      <c r="Z256" s="37"/>
      <c r="AA256" s="37"/>
      <c r="AB256" s="37"/>
      <c r="AC256" s="37"/>
      <c r="AD256" s="37"/>
      <c r="AE256" s="37"/>
      <c r="AT256" s="16" t="s">
        <v>134</v>
      </c>
      <c r="AU256" s="16" t="s">
        <v>82</v>
      </c>
    </row>
    <row r="257" s="13" customFormat="1">
      <c r="A257" s="13"/>
      <c r="B257" s="240"/>
      <c r="C257" s="241"/>
      <c r="D257" s="228" t="s">
        <v>162</v>
      </c>
      <c r="E257" s="242" t="s">
        <v>1</v>
      </c>
      <c r="F257" s="243" t="s">
        <v>856</v>
      </c>
      <c r="G257" s="241"/>
      <c r="H257" s="244">
        <v>19.98</v>
      </c>
      <c r="I257" s="245"/>
      <c r="J257" s="241"/>
      <c r="K257" s="241"/>
      <c r="L257" s="246"/>
      <c r="M257" s="247"/>
      <c r="N257" s="248"/>
      <c r="O257" s="248"/>
      <c r="P257" s="248"/>
      <c r="Q257" s="248"/>
      <c r="R257" s="248"/>
      <c r="S257" s="248"/>
      <c r="T257" s="249"/>
      <c r="U257" s="13"/>
      <c r="V257" s="13"/>
      <c r="W257" s="13"/>
      <c r="X257" s="13"/>
      <c r="Y257" s="13"/>
      <c r="Z257" s="13"/>
      <c r="AA257" s="13"/>
      <c r="AB257" s="13"/>
      <c r="AC257" s="13"/>
      <c r="AD257" s="13"/>
      <c r="AE257" s="13"/>
      <c r="AT257" s="250" t="s">
        <v>162</v>
      </c>
      <c r="AU257" s="250" t="s">
        <v>82</v>
      </c>
      <c r="AV257" s="13" t="s">
        <v>82</v>
      </c>
      <c r="AW257" s="13" t="s">
        <v>30</v>
      </c>
      <c r="AX257" s="13" t="s">
        <v>78</v>
      </c>
      <c r="AY257" s="250" t="s">
        <v>128</v>
      </c>
    </row>
    <row r="258" s="2" customFormat="1" ht="33" customHeight="1">
      <c r="A258" s="37"/>
      <c r="B258" s="38"/>
      <c r="C258" s="215" t="s">
        <v>364</v>
      </c>
      <c r="D258" s="215" t="s">
        <v>129</v>
      </c>
      <c r="E258" s="216" t="s">
        <v>350</v>
      </c>
      <c r="F258" s="217" t="s">
        <v>351</v>
      </c>
      <c r="G258" s="218" t="s">
        <v>157</v>
      </c>
      <c r="H258" s="219">
        <v>131.19999999999999</v>
      </c>
      <c r="I258" s="220"/>
      <c r="J258" s="221">
        <f>ROUND(I258*H258,2)</f>
        <v>0</v>
      </c>
      <c r="K258" s="217" t="s">
        <v>158</v>
      </c>
      <c r="L258" s="43"/>
      <c r="M258" s="222" t="s">
        <v>1</v>
      </c>
      <c r="N258" s="223" t="s">
        <v>38</v>
      </c>
      <c r="O258" s="90"/>
      <c r="P258" s="224">
        <f>O258*H258</f>
        <v>0</v>
      </c>
      <c r="Q258" s="224">
        <v>0.088249999999999995</v>
      </c>
      <c r="R258" s="224">
        <f>Q258*H258</f>
        <v>11.578399999999999</v>
      </c>
      <c r="S258" s="224">
        <v>0.096000000000000002</v>
      </c>
      <c r="T258" s="225">
        <f>S258*H258</f>
        <v>12.595199999999998</v>
      </c>
      <c r="U258" s="37"/>
      <c r="V258" s="37"/>
      <c r="W258" s="37"/>
      <c r="X258" s="37"/>
      <c r="Y258" s="37"/>
      <c r="Z258" s="37"/>
      <c r="AA258" s="37"/>
      <c r="AB258" s="37"/>
      <c r="AC258" s="37"/>
      <c r="AD258" s="37"/>
      <c r="AE258" s="37"/>
      <c r="AR258" s="226" t="s">
        <v>88</v>
      </c>
      <c r="AT258" s="226" t="s">
        <v>129</v>
      </c>
      <c r="AU258" s="226" t="s">
        <v>82</v>
      </c>
      <c r="AY258" s="16" t="s">
        <v>128</v>
      </c>
      <c r="BE258" s="227">
        <f>IF(N258="základní",J258,0)</f>
        <v>0</v>
      </c>
      <c r="BF258" s="227">
        <f>IF(N258="snížená",J258,0)</f>
        <v>0</v>
      </c>
      <c r="BG258" s="227">
        <f>IF(N258="zákl. přenesená",J258,0)</f>
        <v>0</v>
      </c>
      <c r="BH258" s="227">
        <f>IF(N258="sníž. přenesená",J258,0)</f>
        <v>0</v>
      </c>
      <c r="BI258" s="227">
        <f>IF(N258="nulová",J258,0)</f>
        <v>0</v>
      </c>
      <c r="BJ258" s="16" t="s">
        <v>78</v>
      </c>
      <c r="BK258" s="227">
        <f>ROUND(I258*H258,2)</f>
        <v>0</v>
      </c>
      <c r="BL258" s="16" t="s">
        <v>88</v>
      </c>
      <c r="BM258" s="226" t="s">
        <v>857</v>
      </c>
    </row>
    <row r="259" s="2" customFormat="1">
      <c r="A259" s="37"/>
      <c r="B259" s="38"/>
      <c r="C259" s="39"/>
      <c r="D259" s="228" t="s">
        <v>160</v>
      </c>
      <c r="E259" s="39"/>
      <c r="F259" s="239" t="s">
        <v>353</v>
      </c>
      <c r="G259" s="39"/>
      <c r="H259" s="39"/>
      <c r="I259" s="230"/>
      <c r="J259" s="39"/>
      <c r="K259" s="39"/>
      <c r="L259" s="43"/>
      <c r="M259" s="231"/>
      <c r="N259" s="232"/>
      <c r="O259" s="90"/>
      <c r="P259" s="90"/>
      <c r="Q259" s="90"/>
      <c r="R259" s="90"/>
      <c r="S259" s="90"/>
      <c r="T259" s="91"/>
      <c r="U259" s="37"/>
      <c r="V259" s="37"/>
      <c r="W259" s="37"/>
      <c r="X259" s="37"/>
      <c r="Y259" s="37"/>
      <c r="Z259" s="37"/>
      <c r="AA259" s="37"/>
      <c r="AB259" s="37"/>
      <c r="AC259" s="37"/>
      <c r="AD259" s="37"/>
      <c r="AE259" s="37"/>
      <c r="AT259" s="16" t="s">
        <v>160</v>
      </c>
      <c r="AU259" s="16" t="s">
        <v>82</v>
      </c>
    </row>
    <row r="260" s="2" customFormat="1">
      <c r="A260" s="37"/>
      <c r="B260" s="38"/>
      <c r="C260" s="39"/>
      <c r="D260" s="228" t="s">
        <v>134</v>
      </c>
      <c r="E260" s="39"/>
      <c r="F260" s="229" t="s">
        <v>354</v>
      </c>
      <c r="G260" s="39"/>
      <c r="H260" s="39"/>
      <c r="I260" s="230"/>
      <c r="J260" s="39"/>
      <c r="K260" s="39"/>
      <c r="L260" s="43"/>
      <c r="M260" s="231"/>
      <c r="N260" s="232"/>
      <c r="O260" s="90"/>
      <c r="P260" s="90"/>
      <c r="Q260" s="90"/>
      <c r="R260" s="90"/>
      <c r="S260" s="90"/>
      <c r="T260" s="91"/>
      <c r="U260" s="37"/>
      <c r="V260" s="37"/>
      <c r="W260" s="37"/>
      <c r="X260" s="37"/>
      <c r="Y260" s="37"/>
      <c r="Z260" s="37"/>
      <c r="AA260" s="37"/>
      <c r="AB260" s="37"/>
      <c r="AC260" s="37"/>
      <c r="AD260" s="37"/>
      <c r="AE260" s="37"/>
      <c r="AT260" s="16" t="s">
        <v>134</v>
      </c>
      <c r="AU260" s="16" t="s">
        <v>82</v>
      </c>
    </row>
    <row r="261" s="13" customFormat="1">
      <c r="A261" s="13"/>
      <c r="B261" s="240"/>
      <c r="C261" s="241"/>
      <c r="D261" s="228" t="s">
        <v>162</v>
      </c>
      <c r="E261" s="242" t="s">
        <v>1</v>
      </c>
      <c r="F261" s="243" t="s">
        <v>858</v>
      </c>
      <c r="G261" s="241"/>
      <c r="H261" s="244">
        <v>131.19999999999999</v>
      </c>
      <c r="I261" s="245"/>
      <c r="J261" s="241"/>
      <c r="K261" s="241"/>
      <c r="L261" s="246"/>
      <c r="M261" s="247"/>
      <c r="N261" s="248"/>
      <c r="O261" s="248"/>
      <c r="P261" s="248"/>
      <c r="Q261" s="248"/>
      <c r="R261" s="248"/>
      <c r="S261" s="248"/>
      <c r="T261" s="249"/>
      <c r="U261" s="13"/>
      <c r="V261" s="13"/>
      <c r="W261" s="13"/>
      <c r="X261" s="13"/>
      <c r="Y261" s="13"/>
      <c r="Z261" s="13"/>
      <c r="AA261" s="13"/>
      <c r="AB261" s="13"/>
      <c r="AC261" s="13"/>
      <c r="AD261" s="13"/>
      <c r="AE261" s="13"/>
      <c r="AT261" s="250" t="s">
        <v>162</v>
      </c>
      <c r="AU261" s="250" t="s">
        <v>82</v>
      </c>
      <c r="AV261" s="13" t="s">
        <v>82</v>
      </c>
      <c r="AW261" s="13" t="s">
        <v>30</v>
      </c>
      <c r="AX261" s="13" t="s">
        <v>78</v>
      </c>
      <c r="AY261" s="250" t="s">
        <v>128</v>
      </c>
    </row>
    <row r="262" s="2" customFormat="1">
      <c r="A262" s="37"/>
      <c r="B262" s="38"/>
      <c r="C262" s="215" t="s">
        <v>369</v>
      </c>
      <c r="D262" s="215" t="s">
        <v>129</v>
      </c>
      <c r="E262" s="216" t="s">
        <v>357</v>
      </c>
      <c r="F262" s="217" t="s">
        <v>358</v>
      </c>
      <c r="G262" s="218" t="s">
        <v>157</v>
      </c>
      <c r="H262" s="219">
        <v>135.66</v>
      </c>
      <c r="I262" s="220"/>
      <c r="J262" s="221">
        <f>ROUND(I262*H262,2)</f>
        <v>0</v>
      </c>
      <c r="K262" s="217" t="s">
        <v>158</v>
      </c>
      <c r="L262" s="43"/>
      <c r="M262" s="222" t="s">
        <v>1</v>
      </c>
      <c r="N262" s="223" t="s">
        <v>38</v>
      </c>
      <c r="O262" s="90"/>
      <c r="P262" s="224">
        <f>O262*H262</f>
        <v>0</v>
      </c>
      <c r="Q262" s="224">
        <v>0.00040000000000000002</v>
      </c>
      <c r="R262" s="224">
        <f>Q262*H262</f>
        <v>0.054264</v>
      </c>
      <c r="S262" s="224">
        <v>0</v>
      </c>
      <c r="T262" s="225">
        <f>S262*H262</f>
        <v>0</v>
      </c>
      <c r="U262" s="37"/>
      <c r="V262" s="37"/>
      <c r="W262" s="37"/>
      <c r="X262" s="37"/>
      <c r="Y262" s="37"/>
      <c r="Z262" s="37"/>
      <c r="AA262" s="37"/>
      <c r="AB262" s="37"/>
      <c r="AC262" s="37"/>
      <c r="AD262" s="37"/>
      <c r="AE262" s="37"/>
      <c r="AR262" s="226" t="s">
        <v>88</v>
      </c>
      <c r="AT262" s="226" t="s">
        <v>129</v>
      </c>
      <c r="AU262" s="226" t="s">
        <v>82</v>
      </c>
      <c r="AY262" s="16" t="s">
        <v>128</v>
      </c>
      <c r="BE262" s="227">
        <f>IF(N262="základní",J262,0)</f>
        <v>0</v>
      </c>
      <c r="BF262" s="227">
        <f>IF(N262="snížená",J262,0)</f>
        <v>0</v>
      </c>
      <c r="BG262" s="227">
        <f>IF(N262="zákl. přenesená",J262,0)</f>
        <v>0</v>
      </c>
      <c r="BH262" s="227">
        <f>IF(N262="sníž. přenesená",J262,0)</f>
        <v>0</v>
      </c>
      <c r="BI262" s="227">
        <f>IF(N262="nulová",J262,0)</f>
        <v>0</v>
      </c>
      <c r="BJ262" s="16" t="s">
        <v>78</v>
      </c>
      <c r="BK262" s="227">
        <f>ROUND(I262*H262,2)</f>
        <v>0</v>
      </c>
      <c r="BL262" s="16" t="s">
        <v>88</v>
      </c>
      <c r="BM262" s="226" t="s">
        <v>859</v>
      </c>
    </row>
    <row r="263" s="2" customFormat="1">
      <c r="A263" s="37"/>
      <c r="B263" s="38"/>
      <c r="C263" s="39"/>
      <c r="D263" s="228" t="s">
        <v>160</v>
      </c>
      <c r="E263" s="39"/>
      <c r="F263" s="239" t="s">
        <v>360</v>
      </c>
      <c r="G263" s="39"/>
      <c r="H263" s="39"/>
      <c r="I263" s="230"/>
      <c r="J263" s="39"/>
      <c r="K263" s="39"/>
      <c r="L263" s="43"/>
      <c r="M263" s="231"/>
      <c r="N263" s="232"/>
      <c r="O263" s="90"/>
      <c r="P263" s="90"/>
      <c r="Q263" s="90"/>
      <c r="R263" s="90"/>
      <c r="S263" s="90"/>
      <c r="T263" s="91"/>
      <c r="U263" s="37"/>
      <c r="V263" s="37"/>
      <c r="W263" s="37"/>
      <c r="X263" s="37"/>
      <c r="Y263" s="37"/>
      <c r="Z263" s="37"/>
      <c r="AA263" s="37"/>
      <c r="AB263" s="37"/>
      <c r="AC263" s="37"/>
      <c r="AD263" s="37"/>
      <c r="AE263" s="37"/>
      <c r="AT263" s="16" t="s">
        <v>160</v>
      </c>
      <c r="AU263" s="16" t="s">
        <v>82</v>
      </c>
    </row>
    <row r="264" s="2" customFormat="1">
      <c r="A264" s="37"/>
      <c r="B264" s="38"/>
      <c r="C264" s="39"/>
      <c r="D264" s="228" t="s">
        <v>134</v>
      </c>
      <c r="E264" s="39"/>
      <c r="F264" s="229" t="s">
        <v>860</v>
      </c>
      <c r="G264" s="39"/>
      <c r="H264" s="39"/>
      <c r="I264" s="230"/>
      <c r="J264" s="39"/>
      <c r="K264" s="39"/>
      <c r="L264" s="43"/>
      <c r="M264" s="231"/>
      <c r="N264" s="232"/>
      <c r="O264" s="90"/>
      <c r="P264" s="90"/>
      <c r="Q264" s="90"/>
      <c r="R264" s="90"/>
      <c r="S264" s="90"/>
      <c r="T264" s="91"/>
      <c r="U264" s="37"/>
      <c r="V264" s="37"/>
      <c r="W264" s="37"/>
      <c r="X264" s="37"/>
      <c r="Y264" s="37"/>
      <c r="Z264" s="37"/>
      <c r="AA264" s="37"/>
      <c r="AB264" s="37"/>
      <c r="AC264" s="37"/>
      <c r="AD264" s="37"/>
      <c r="AE264" s="37"/>
      <c r="AT264" s="16" t="s">
        <v>134</v>
      </c>
      <c r="AU264" s="16" t="s">
        <v>82</v>
      </c>
    </row>
    <row r="265" s="13" customFormat="1">
      <c r="A265" s="13"/>
      <c r="B265" s="240"/>
      <c r="C265" s="241"/>
      <c r="D265" s="228" t="s">
        <v>162</v>
      </c>
      <c r="E265" s="242" t="s">
        <v>1</v>
      </c>
      <c r="F265" s="243" t="s">
        <v>861</v>
      </c>
      <c r="G265" s="241"/>
      <c r="H265" s="244">
        <v>135.66</v>
      </c>
      <c r="I265" s="245"/>
      <c r="J265" s="241"/>
      <c r="K265" s="241"/>
      <c r="L265" s="246"/>
      <c r="M265" s="247"/>
      <c r="N265" s="248"/>
      <c r="O265" s="248"/>
      <c r="P265" s="248"/>
      <c r="Q265" s="248"/>
      <c r="R265" s="248"/>
      <c r="S265" s="248"/>
      <c r="T265" s="249"/>
      <c r="U265" s="13"/>
      <c r="V265" s="13"/>
      <c r="W265" s="13"/>
      <c r="X265" s="13"/>
      <c r="Y265" s="13"/>
      <c r="Z265" s="13"/>
      <c r="AA265" s="13"/>
      <c r="AB265" s="13"/>
      <c r="AC265" s="13"/>
      <c r="AD265" s="13"/>
      <c r="AE265" s="13"/>
      <c r="AT265" s="250" t="s">
        <v>162</v>
      </c>
      <c r="AU265" s="250" t="s">
        <v>82</v>
      </c>
      <c r="AV265" s="13" t="s">
        <v>82</v>
      </c>
      <c r="AW265" s="13" t="s">
        <v>30</v>
      </c>
      <c r="AX265" s="13" t="s">
        <v>78</v>
      </c>
      <c r="AY265" s="250" t="s">
        <v>128</v>
      </c>
    </row>
    <row r="266" s="12" customFormat="1" ht="22.8" customHeight="1">
      <c r="A266" s="12"/>
      <c r="B266" s="201"/>
      <c r="C266" s="202"/>
      <c r="D266" s="203" t="s">
        <v>72</v>
      </c>
      <c r="E266" s="233" t="s">
        <v>136</v>
      </c>
      <c r="F266" s="233" t="s">
        <v>137</v>
      </c>
      <c r="G266" s="202"/>
      <c r="H266" s="202"/>
      <c r="I266" s="205"/>
      <c r="J266" s="234">
        <f>BK266</f>
        <v>0</v>
      </c>
      <c r="K266" s="202"/>
      <c r="L266" s="207"/>
      <c r="M266" s="208"/>
      <c r="N266" s="209"/>
      <c r="O266" s="209"/>
      <c r="P266" s="210">
        <f>SUM(P267:P452)</f>
        <v>0</v>
      </c>
      <c r="Q266" s="209"/>
      <c r="R266" s="210">
        <f>SUM(R267:R452)</f>
        <v>36.553331990000004</v>
      </c>
      <c r="S266" s="209"/>
      <c r="T266" s="211">
        <f>SUM(T267:T452)</f>
        <v>332.59370000000001</v>
      </c>
      <c r="U266" s="12"/>
      <c r="V266" s="12"/>
      <c r="W266" s="12"/>
      <c r="X266" s="12"/>
      <c r="Y266" s="12"/>
      <c r="Z266" s="12"/>
      <c r="AA266" s="12"/>
      <c r="AB266" s="12"/>
      <c r="AC266" s="12"/>
      <c r="AD266" s="12"/>
      <c r="AE266" s="12"/>
      <c r="AR266" s="212" t="s">
        <v>78</v>
      </c>
      <c r="AT266" s="213" t="s">
        <v>72</v>
      </c>
      <c r="AU266" s="213" t="s">
        <v>78</v>
      </c>
      <c r="AY266" s="212" t="s">
        <v>128</v>
      </c>
      <c r="BK266" s="214">
        <f>SUM(BK267:BK452)</f>
        <v>0</v>
      </c>
    </row>
    <row r="267" s="2" customFormat="1">
      <c r="A267" s="37"/>
      <c r="B267" s="38"/>
      <c r="C267" s="215" t="s">
        <v>376</v>
      </c>
      <c r="D267" s="215" t="s">
        <v>129</v>
      </c>
      <c r="E267" s="216" t="s">
        <v>370</v>
      </c>
      <c r="F267" s="217" t="s">
        <v>371</v>
      </c>
      <c r="G267" s="218" t="s">
        <v>372</v>
      </c>
      <c r="H267" s="219">
        <v>4100</v>
      </c>
      <c r="I267" s="220"/>
      <c r="J267" s="221">
        <f>ROUND(I267*H267,2)</f>
        <v>0</v>
      </c>
      <c r="K267" s="217" t="s">
        <v>158</v>
      </c>
      <c r="L267" s="43"/>
      <c r="M267" s="222" t="s">
        <v>1</v>
      </c>
      <c r="N267" s="223" t="s">
        <v>38</v>
      </c>
      <c r="O267" s="90"/>
      <c r="P267" s="224">
        <f>O267*H267</f>
        <v>0</v>
      </c>
      <c r="Q267" s="224">
        <v>0</v>
      </c>
      <c r="R267" s="224">
        <f>Q267*H267</f>
        <v>0</v>
      </c>
      <c r="S267" s="224">
        <v>0</v>
      </c>
      <c r="T267" s="225">
        <f>S267*H267</f>
        <v>0</v>
      </c>
      <c r="U267" s="37"/>
      <c r="V267" s="37"/>
      <c r="W267" s="37"/>
      <c r="X267" s="37"/>
      <c r="Y267" s="37"/>
      <c r="Z267" s="37"/>
      <c r="AA267" s="37"/>
      <c r="AB267" s="37"/>
      <c r="AC267" s="37"/>
      <c r="AD267" s="37"/>
      <c r="AE267" s="37"/>
      <c r="AR267" s="226" t="s">
        <v>88</v>
      </c>
      <c r="AT267" s="226" t="s">
        <v>129</v>
      </c>
      <c r="AU267" s="226" t="s">
        <v>82</v>
      </c>
      <c r="AY267" s="16" t="s">
        <v>128</v>
      </c>
      <c r="BE267" s="227">
        <f>IF(N267="základní",J267,0)</f>
        <v>0</v>
      </c>
      <c r="BF267" s="227">
        <f>IF(N267="snížená",J267,0)</f>
        <v>0</v>
      </c>
      <c r="BG267" s="227">
        <f>IF(N267="zákl. přenesená",J267,0)</f>
        <v>0</v>
      </c>
      <c r="BH267" s="227">
        <f>IF(N267="sníž. přenesená",J267,0)</f>
        <v>0</v>
      </c>
      <c r="BI267" s="227">
        <f>IF(N267="nulová",J267,0)</f>
        <v>0</v>
      </c>
      <c r="BJ267" s="16" t="s">
        <v>78</v>
      </c>
      <c r="BK267" s="227">
        <f>ROUND(I267*H267,2)</f>
        <v>0</v>
      </c>
      <c r="BL267" s="16" t="s">
        <v>88</v>
      </c>
      <c r="BM267" s="226" t="s">
        <v>862</v>
      </c>
    </row>
    <row r="268" s="2" customFormat="1">
      <c r="A268" s="37"/>
      <c r="B268" s="38"/>
      <c r="C268" s="39"/>
      <c r="D268" s="228" t="s">
        <v>160</v>
      </c>
      <c r="E268" s="39"/>
      <c r="F268" s="239" t="s">
        <v>374</v>
      </c>
      <c r="G268" s="39"/>
      <c r="H268" s="39"/>
      <c r="I268" s="230"/>
      <c r="J268" s="39"/>
      <c r="K268" s="39"/>
      <c r="L268" s="43"/>
      <c r="M268" s="231"/>
      <c r="N268" s="232"/>
      <c r="O268" s="90"/>
      <c r="P268" s="90"/>
      <c r="Q268" s="90"/>
      <c r="R268" s="90"/>
      <c r="S268" s="90"/>
      <c r="T268" s="91"/>
      <c r="U268" s="37"/>
      <c r="V268" s="37"/>
      <c r="W268" s="37"/>
      <c r="X268" s="37"/>
      <c r="Y268" s="37"/>
      <c r="Z268" s="37"/>
      <c r="AA268" s="37"/>
      <c r="AB268" s="37"/>
      <c r="AC268" s="37"/>
      <c r="AD268" s="37"/>
      <c r="AE268" s="37"/>
      <c r="AT268" s="16" t="s">
        <v>160</v>
      </c>
      <c r="AU268" s="16" t="s">
        <v>82</v>
      </c>
    </row>
    <row r="269" s="13" customFormat="1">
      <c r="A269" s="13"/>
      <c r="B269" s="240"/>
      <c r="C269" s="241"/>
      <c r="D269" s="228" t="s">
        <v>162</v>
      </c>
      <c r="E269" s="242" t="s">
        <v>1</v>
      </c>
      <c r="F269" s="243" t="s">
        <v>863</v>
      </c>
      <c r="G269" s="241"/>
      <c r="H269" s="244">
        <v>4100</v>
      </c>
      <c r="I269" s="245"/>
      <c r="J269" s="241"/>
      <c r="K269" s="241"/>
      <c r="L269" s="246"/>
      <c r="M269" s="247"/>
      <c r="N269" s="248"/>
      <c r="O269" s="248"/>
      <c r="P269" s="248"/>
      <c r="Q269" s="248"/>
      <c r="R269" s="248"/>
      <c r="S269" s="248"/>
      <c r="T269" s="249"/>
      <c r="U269" s="13"/>
      <c r="V269" s="13"/>
      <c r="W269" s="13"/>
      <c r="X269" s="13"/>
      <c r="Y269" s="13"/>
      <c r="Z269" s="13"/>
      <c r="AA269" s="13"/>
      <c r="AB269" s="13"/>
      <c r="AC269" s="13"/>
      <c r="AD269" s="13"/>
      <c r="AE269" s="13"/>
      <c r="AT269" s="250" t="s">
        <v>162</v>
      </c>
      <c r="AU269" s="250" t="s">
        <v>82</v>
      </c>
      <c r="AV269" s="13" t="s">
        <v>82</v>
      </c>
      <c r="AW269" s="13" t="s">
        <v>30</v>
      </c>
      <c r="AX269" s="13" t="s">
        <v>78</v>
      </c>
      <c r="AY269" s="250" t="s">
        <v>128</v>
      </c>
    </row>
    <row r="270" s="2" customFormat="1">
      <c r="A270" s="37"/>
      <c r="B270" s="38"/>
      <c r="C270" s="215" t="s">
        <v>381</v>
      </c>
      <c r="D270" s="215" t="s">
        <v>129</v>
      </c>
      <c r="E270" s="216" t="s">
        <v>377</v>
      </c>
      <c r="F270" s="217" t="s">
        <v>378</v>
      </c>
      <c r="G270" s="218" t="s">
        <v>372</v>
      </c>
      <c r="H270" s="219">
        <v>4100</v>
      </c>
      <c r="I270" s="220"/>
      <c r="J270" s="221">
        <f>ROUND(I270*H270,2)</f>
        <v>0</v>
      </c>
      <c r="K270" s="217" t="s">
        <v>158</v>
      </c>
      <c r="L270" s="43"/>
      <c r="M270" s="222" t="s">
        <v>1</v>
      </c>
      <c r="N270" s="223" t="s">
        <v>38</v>
      </c>
      <c r="O270" s="90"/>
      <c r="P270" s="224">
        <f>O270*H270</f>
        <v>0</v>
      </c>
      <c r="Q270" s="224">
        <v>2.0000000000000002E-05</v>
      </c>
      <c r="R270" s="224">
        <f>Q270*H270</f>
        <v>0.082000000000000003</v>
      </c>
      <c r="S270" s="224">
        <v>0</v>
      </c>
      <c r="T270" s="225">
        <f>S270*H270</f>
        <v>0</v>
      </c>
      <c r="U270" s="37"/>
      <c r="V270" s="37"/>
      <c r="W270" s="37"/>
      <c r="X270" s="37"/>
      <c r="Y270" s="37"/>
      <c r="Z270" s="37"/>
      <c r="AA270" s="37"/>
      <c r="AB270" s="37"/>
      <c r="AC270" s="37"/>
      <c r="AD270" s="37"/>
      <c r="AE270" s="37"/>
      <c r="AR270" s="226" t="s">
        <v>88</v>
      </c>
      <c r="AT270" s="226" t="s">
        <v>129</v>
      </c>
      <c r="AU270" s="226" t="s">
        <v>82</v>
      </c>
      <c r="AY270" s="16" t="s">
        <v>128</v>
      </c>
      <c r="BE270" s="227">
        <f>IF(N270="základní",J270,0)</f>
        <v>0</v>
      </c>
      <c r="BF270" s="227">
        <f>IF(N270="snížená",J270,0)</f>
        <v>0</v>
      </c>
      <c r="BG270" s="227">
        <f>IF(N270="zákl. přenesená",J270,0)</f>
        <v>0</v>
      </c>
      <c r="BH270" s="227">
        <f>IF(N270="sníž. přenesená",J270,0)</f>
        <v>0</v>
      </c>
      <c r="BI270" s="227">
        <f>IF(N270="nulová",J270,0)</f>
        <v>0</v>
      </c>
      <c r="BJ270" s="16" t="s">
        <v>78</v>
      </c>
      <c r="BK270" s="227">
        <f>ROUND(I270*H270,2)</f>
        <v>0</v>
      </c>
      <c r="BL270" s="16" t="s">
        <v>88</v>
      </c>
      <c r="BM270" s="226" t="s">
        <v>864</v>
      </c>
    </row>
    <row r="271" s="2" customFormat="1">
      <c r="A271" s="37"/>
      <c r="B271" s="38"/>
      <c r="C271" s="39"/>
      <c r="D271" s="228" t="s">
        <v>160</v>
      </c>
      <c r="E271" s="39"/>
      <c r="F271" s="239" t="s">
        <v>380</v>
      </c>
      <c r="G271" s="39"/>
      <c r="H271" s="39"/>
      <c r="I271" s="230"/>
      <c r="J271" s="39"/>
      <c r="K271" s="39"/>
      <c r="L271" s="43"/>
      <c r="M271" s="231"/>
      <c r="N271" s="232"/>
      <c r="O271" s="90"/>
      <c r="P271" s="90"/>
      <c r="Q271" s="90"/>
      <c r="R271" s="90"/>
      <c r="S271" s="90"/>
      <c r="T271" s="91"/>
      <c r="U271" s="37"/>
      <c r="V271" s="37"/>
      <c r="W271" s="37"/>
      <c r="X271" s="37"/>
      <c r="Y271" s="37"/>
      <c r="Z271" s="37"/>
      <c r="AA271" s="37"/>
      <c r="AB271" s="37"/>
      <c r="AC271" s="37"/>
      <c r="AD271" s="37"/>
      <c r="AE271" s="37"/>
      <c r="AT271" s="16" t="s">
        <v>160</v>
      </c>
      <c r="AU271" s="16" t="s">
        <v>82</v>
      </c>
    </row>
    <row r="272" s="13" customFormat="1">
      <c r="A272" s="13"/>
      <c r="B272" s="240"/>
      <c r="C272" s="241"/>
      <c r="D272" s="228" t="s">
        <v>162</v>
      </c>
      <c r="E272" s="242" t="s">
        <v>1</v>
      </c>
      <c r="F272" s="243" t="s">
        <v>863</v>
      </c>
      <c r="G272" s="241"/>
      <c r="H272" s="244">
        <v>4100</v>
      </c>
      <c r="I272" s="245"/>
      <c r="J272" s="241"/>
      <c r="K272" s="241"/>
      <c r="L272" s="246"/>
      <c r="M272" s="247"/>
      <c r="N272" s="248"/>
      <c r="O272" s="248"/>
      <c r="P272" s="248"/>
      <c r="Q272" s="248"/>
      <c r="R272" s="248"/>
      <c r="S272" s="248"/>
      <c r="T272" s="249"/>
      <c r="U272" s="13"/>
      <c r="V272" s="13"/>
      <c r="W272" s="13"/>
      <c r="X272" s="13"/>
      <c r="Y272" s="13"/>
      <c r="Z272" s="13"/>
      <c r="AA272" s="13"/>
      <c r="AB272" s="13"/>
      <c r="AC272" s="13"/>
      <c r="AD272" s="13"/>
      <c r="AE272" s="13"/>
      <c r="AT272" s="250" t="s">
        <v>162</v>
      </c>
      <c r="AU272" s="250" t="s">
        <v>82</v>
      </c>
      <c r="AV272" s="13" t="s">
        <v>82</v>
      </c>
      <c r="AW272" s="13" t="s">
        <v>30</v>
      </c>
      <c r="AX272" s="13" t="s">
        <v>78</v>
      </c>
      <c r="AY272" s="250" t="s">
        <v>128</v>
      </c>
    </row>
    <row r="273" s="2" customFormat="1" ht="16.5" customHeight="1">
      <c r="A273" s="37"/>
      <c r="B273" s="38"/>
      <c r="C273" s="251" t="s">
        <v>387</v>
      </c>
      <c r="D273" s="251" t="s">
        <v>200</v>
      </c>
      <c r="E273" s="252" t="s">
        <v>382</v>
      </c>
      <c r="F273" s="253" t="s">
        <v>383</v>
      </c>
      <c r="G273" s="254" t="s">
        <v>220</v>
      </c>
      <c r="H273" s="255">
        <v>0.70499999999999996</v>
      </c>
      <c r="I273" s="256"/>
      <c r="J273" s="257">
        <f>ROUND(I273*H273,2)</f>
        <v>0</v>
      </c>
      <c r="K273" s="253" t="s">
        <v>158</v>
      </c>
      <c r="L273" s="258"/>
      <c r="M273" s="259" t="s">
        <v>1</v>
      </c>
      <c r="N273" s="260" t="s">
        <v>38</v>
      </c>
      <c r="O273" s="90"/>
      <c r="P273" s="224">
        <f>O273*H273</f>
        <v>0</v>
      </c>
      <c r="Q273" s="224">
        <v>1</v>
      </c>
      <c r="R273" s="224">
        <f>Q273*H273</f>
        <v>0.70499999999999996</v>
      </c>
      <c r="S273" s="224">
        <v>0</v>
      </c>
      <c r="T273" s="225">
        <f>S273*H273</f>
        <v>0</v>
      </c>
      <c r="U273" s="37"/>
      <c r="V273" s="37"/>
      <c r="W273" s="37"/>
      <c r="X273" s="37"/>
      <c r="Y273" s="37"/>
      <c r="Z273" s="37"/>
      <c r="AA273" s="37"/>
      <c r="AB273" s="37"/>
      <c r="AC273" s="37"/>
      <c r="AD273" s="37"/>
      <c r="AE273" s="37"/>
      <c r="AR273" s="226" t="s">
        <v>100</v>
      </c>
      <c r="AT273" s="226" t="s">
        <v>200</v>
      </c>
      <c r="AU273" s="226" t="s">
        <v>82</v>
      </c>
      <c r="AY273" s="16" t="s">
        <v>128</v>
      </c>
      <c r="BE273" s="227">
        <f>IF(N273="základní",J273,0)</f>
        <v>0</v>
      </c>
      <c r="BF273" s="227">
        <f>IF(N273="snížená",J273,0)</f>
        <v>0</v>
      </c>
      <c r="BG273" s="227">
        <f>IF(N273="zákl. přenesená",J273,0)</f>
        <v>0</v>
      </c>
      <c r="BH273" s="227">
        <f>IF(N273="sníž. přenesená",J273,0)</f>
        <v>0</v>
      </c>
      <c r="BI273" s="227">
        <f>IF(N273="nulová",J273,0)</f>
        <v>0</v>
      </c>
      <c r="BJ273" s="16" t="s">
        <v>78</v>
      </c>
      <c r="BK273" s="227">
        <f>ROUND(I273*H273,2)</f>
        <v>0</v>
      </c>
      <c r="BL273" s="16" t="s">
        <v>88</v>
      </c>
      <c r="BM273" s="226" t="s">
        <v>865</v>
      </c>
    </row>
    <row r="274" s="2" customFormat="1">
      <c r="A274" s="37"/>
      <c r="B274" s="38"/>
      <c r="C274" s="39"/>
      <c r="D274" s="228" t="s">
        <v>160</v>
      </c>
      <c r="E274" s="39"/>
      <c r="F274" s="239" t="s">
        <v>383</v>
      </c>
      <c r="G274" s="39"/>
      <c r="H274" s="39"/>
      <c r="I274" s="230"/>
      <c r="J274" s="39"/>
      <c r="K274" s="39"/>
      <c r="L274" s="43"/>
      <c r="M274" s="231"/>
      <c r="N274" s="232"/>
      <c r="O274" s="90"/>
      <c r="P274" s="90"/>
      <c r="Q274" s="90"/>
      <c r="R274" s="90"/>
      <c r="S274" s="90"/>
      <c r="T274" s="91"/>
      <c r="U274" s="37"/>
      <c r="V274" s="37"/>
      <c r="W274" s="37"/>
      <c r="X274" s="37"/>
      <c r="Y274" s="37"/>
      <c r="Z274" s="37"/>
      <c r="AA274" s="37"/>
      <c r="AB274" s="37"/>
      <c r="AC274" s="37"/>
      <c r="AD274" s="37"/>
      <c r="AE274" s="37"/>
      <c r="AT274" s="16" t="s">
        <v>160</v>
      </c>
      <c r="AU274" s="16" t="s">
        <v>82</v>
      </c>
    </row>
    <row r="275" s="2" customFormat="1">
      <c r="A275" s="37"/>
      <c r="B275" s="38"/>
      <c r="C275" s="39"/>
      <c r="D275" s="228" t="s">
        <v>134</v>
      </c>
      <c r="E275" s="39"/>
      <c r="F275" s="229" t="s">
        <v>385</v>
      </c>
      <c r="G275" s="39"/>
      <c r="H275" s="39"/>
      <c r="I275" s="230"/>
      <c r="J275" s="39"/>
      <c r="K275" s="39"/>
      <c r="L275" s="43"/>
      <c r="M275" s="231"/>
      <c r="N275" s="232"/>
      <c r="O275" s="90"/>
      <c r="P275" s="90"/>
      <c r="Q275" s="90"/>
      <c r="R275" s="90"/>
      <c r="S275" s="90"/>
      <c r="T275" s="91"/>
      <c r="U275" s="37"/>
      <c r="V275" s="37"/>
      <c r="W275" s="37"/>
      <c r="X275" s="37"/>
      <c r="Y275" s="37"/>
      <c r="Z275" s="37"/>
      <c r="AA275" s="37"/>
      <c r="AB275" s="37"/>
      <c r="AC275" s="37"/>
      <c r="AD275" s="37"/>
      <c r="AE275" s="37"/>
      <c r="AT275" s="16" t="s">
        <v>134</v>
      </c>
      <c r="AU275" s="16" t="s">
        <v>82</v>
      </c>
    </row>
    <row r="276" s="13" customFormat="1">
      <c r="A276" s="13"/>
      <c r="B276" s="240"/>
      <c r="C276" s="241"/>
      <c r="D276" s="228" t="s">
        <v>162</v>
      </c>
      <c r="E276" s="242" t="s">
        <v>1</v>
      </c>
      <c r="F276" s="243" t="s">
        <v>866</v>
      </c>
      <c r="G276" s="241"/>
      <c r="H276" s="244">
        <v>0.70499999999999996</v>
      </c>
      <c r="I276" s="245"/>
      <c r="J276" s="241"/>
      <c r="K276" s="241"/>
      <c r="L276" s="246"/>
      <c r="M276" s="247"/>
      <c r="N276" s="248"/>
      <c r="O276" s="248"/>
      <c r="P276" s="248"/>
      <c r="Q276" s="248"/>
      <c r="R276" s="248"/>
      <c r="S276" s="248"/>
      <c r="T276" s="249"/>
      <c r="U276" s="13"/>
      <c r="V276" s="13"/>
      <c r="W276" s="13"/>
      <c r="X276" s="13"/>
      <c r="Y276" s="13"/>
      <c r="Z276" s="13"/>
      <c r="AA276" s="13"/>
      <c r="AB276" s="13"/>
      <c r="AC276" s="13"/>
      <c r="AD276" s="13"/>
      <c r="AE276" s="13"/>
      <c r="AT276" s="250" t="s">
        <v>162</v>
      </c>
      <c r="AU276" s="250" t="s">
        <v>82</v>
      </c>
      <c r="AV276" s="13" t="s">
        <v>82</v>
      </c>
      <c r="AW276" s="13" t="s">
        <v>30</v>
      </c>
      <c r="AX276" s="13" t="s">
        <v>78</v>
      </c>
      <c r="AY276" s="250" t="s">
        <v>128</v>
      </c>
    </row>
    <row r="277" s="2" customFormat="1" ht="16.5" customHeight="1">
      <c r="A277" s="37"/>
      <c r="B277" s="38"/>
      <c r="C277" s="251" t="s">
        <v>393</v>
      </c>
      <c r="D277" s="251" t="s">
        <v>200</v>
      </c>
      <c r="E277" s="252" t="s">
        <v>388</v>
      </c>
      <c r="F277" s="253" t="s">
        <v>389</v>
      </c>
      <c r="G277" s="254" t="s">
        <v>220</v>
      </c>
      <c r="H277" s="255">
        <v>0.34200000000000003</v>
      </c>
      <c r="I277" s="256"/>
      <c r="J277" s="257">
        <f>ROUND(I277*H277,2)</f>
        <v>0</v>
      </c>
      <c r="K277" s="253" t="s">
        <v>158</v>
      </c>
      <c r="L277" s="258"/>
      <c r="M277" s="259" t="s">
        <v>1</v>
      </c>
      <c r="N277" s="260" t="s">
        <v>38</v>
      </c>
      <c r="O277" s="90"/>
      <c r="P277" s="224">
        <f>O277*H277</f>
        <v>0</v>
      </c>
      <c r="Q277" s="224">
        <v>1</v>
      </c>
      <c r="R277" s="224">
        <f>Q277*H277</f>
        <v>0.34200000000000003</v>
      </c>
      <c r="S277" s="224">
        <v>0</v>
      </c>
      <c r="T277" s="225">
        <f>S277*H277</f>
        <v>0</v>
      </c>
      <c r="U277" s="37"/>
      <c r="V277" s="37"/>
      <c r="W277" s="37"/>
      <c r="X277" s="37"/>
      <c r="Y277" s="37"/>
      <c r="Z277" s="37"/>
      <c r="AA277" s="37"/>
      <c r="AB277" s="37"/>
      <c r="AC277" s="37"/>
      <c r="AD277" s="37"/>
      <c r="AE277" s="37"/>
      <c r="AR277" s="226" t="s">
        <v>100</v>
      </c>
      <c r="AT277" s="226" t="s">
        <v>200</v>
      </c>
      <c r="AU277" s="226" t="s">
        <v>82</v>
      </c>
      <c r="AY277" s="16" t="s">
        <v>128</v>
      </c>
      <c r="BE277" s="227">
        <f>IF(N277="základní",J277,0)</f>
        <v>0</v>
      </c>
      <c r="BF277" s="227">
        <f>IF(N277="snížená",J277,0)</f>
        <v>0</v>
      </c>
      <c r="BG277" s="227">
        <f>IF(N277="zákl. přenesená",J277,0)</f>
        <v>0</v>
      </c>
      <c r="BH277" s="227">
        <f>IF(N277="sníž. přenesená",J277,0)</f>
        <v>0</v>
      </c>
      <c r="BI277" s="227">
        <f>IF(N277="nulová",J277,0)</f>
        <v>0</v>
      </c>
      <c r="BJ277" s="16" t="s">
        <v>78</v>
      </c>
      <c r="BK277" s="227">
        <f>ROUND(I277*H277,2)</f>
        <v>0</v>
      </c>
      <c r="BL277" s="16" t="s">
        <v>88</v>
      </c>
      <c r="BM277" s="226" t="s">
        <v>867</v>
      </c>
    </row>
    <row r="278" s="2" customFormat="1">
      <c r="A278" s="37"/>
      <c r="B278" s="38"/>
      <c r="C278" s="39"/>
      <c r="D278" s="228" t="s">
        <v>160</v>
      </c>
      <c r="E278" s="39"/>
      <c r="F278" s="239" t="s">
        <v>389</v>
      </c>
      <c r="G278" s="39"/>
      <c r="H278" s="39"/>
      <c r="I278" s="230"/>
      <c r="J278" s="39"/>
      <c r="K278" s="39"/>
      <c r="L278" s="43"/>
      <c r="M278" s="231"/>
      <c r="N278" s="232"/>
      <c r="O278" s="90"/>
      <c r="P278" s="90"/>
      <c r="Q278" s="90"/>
      <c r="R278" s="90"/>
      <c r="S278" s="90"/>
      <c r="T278" s="91"/>
      <c r="U278" s="37"/>
      <c r="V278" s="37"/>
      <c r="W278" s="37"/>
      <c r="X278" s="37"/>
      <c r="Y278" s="37"/>
      <c r="Z278" s="37"/>
      <c r="AA278" s="37"/>
      <c r="AB278" s="37"/>
      <c r="AC278" s="37"/>
      <c r="AD278" s="37"/>
      <c r="AE278" s="37"/>
      <c r="AT278" s="16" t="s">
        <v>160</v>
      </c>
      <c r="AU278" s="16" t="s">
        <v>82</v>
      </c>
    </row>
    <row r="279" s="2" customFormat="1">
      <c r="A279" s="37"/>
      <c r="B279" s="38"/>
      <c r="C279" s="39"/>
      <c r="D279" s="228" t="s">
        <v>134</v>
      </c>
      <c r="E279" s="39"/>
      <c r="F279" s="229" t="s">
        <v>391</v>
      </c>
      <c r="G279" s="39"/>
      <c r="H279" s="39"/>
      <c r="I279" s="230"/>
      <c r="J279" s="39"/>
      <c r="K279" s="39"/>
      <c r="L279" s="43"/>
      <c r="M279" s="231"/>
      <c r="N279" s="232"/>
      <c r="O279" s="90"/>
      <c r="P279" s="90"/>
      <c r="Q279" s="90"/>
      <c r="R279" s="90"/>
      <c r="S279" s="90"/>
      <c r="T279" s="91"/>
      <c r="U279" s="37"/>
      <c r="V279" s="37"/>
      <c r="W279" s="37"/>
      <c r="X279" s="37"/>
      <c r="Y279" s="37"/>
      <c r="Z279" s="37"/>
      <c r="AA279" s="37"/>
      <c r="AB279" s="37"/>
      <c r="AC279" s="37"/>
      <c r="AD279" s="37"/>
      <c r="AE279" s="37"/>
      <c r="AT279" s="16" t="s">
        <v>134</v>
      </c>
      <c r="AU279" s="16" t="s">
        <v>82</v>
      </c>
    </row>
    <row r="280" s="13" customFormat="1">
      <c r="A280" s="13"/>
      <c r="B280" s="240"/>
      <c r="C280" s="241"/>
      <c r="D280" s="228" t="s">
        <v>162</v>
      </c>
      <c r="E280" s="242" t="s">
        <v>1</v>
      </c>
      <c r="F280" s="243" t="s">
        <v>868</v>
      </c>
      <c r="G280" s="241"/>
      <c r="H280" s="244">
        <v>0.34200000000000003</v>
      </c>
      <c r="I280" s="245"/>
      <c r="J280" s="241"/>
      <c r="K280" s="241"/>
      <c r="L280" s="246"/>
      <c r="M280" s="247"/>
      <c r="N280" s="248"/>
      <c r="O280" s="248"/>
      <c r="P280" s="248"/>
      <c r="Q280" s="248"/>
      <c r="R280" s="248"/>
      <c r="S280" s="248"/>
      <c r="T280" s="249"/>
      <c r="U280" s="13"/>
      <c r="V280" s="13"/>
      <c r="W280" s="13"/>
      <c r="X280" s="13"/>
      <c r="Y280" s="13"/>
      <c r="Z280" s="13"/>
      <c r="AA280" s="13"/>
      <c r="AB280" s="13"/>
      <c r="AC280" s="13"/>
      <c r="AD280" s="13"/>
      <c r="AE280" s="13"/>
      <c r="AT280" s="250" t="s">
        <v>162</v>
      </c>
      <c r="AU280" s="250" t="s">
        <v>82</v>
      </c>
      <c r="AV280" s="13" t="s">
        <v>82</v>
      </c>
      <c r="AW280" s="13" t="s">
        <v>30</v>
      </c>
      <c r="AX280" s="13" t="s">
        <v>78</v>
      </c>
      <c r="AY280" s="250" t="s">
        <v>128</v>
      </c>
    </row>
    <row r="281" s="2" customFormat="1" ht="16.5" customHeight="1">
      <c r="A281" s="37"/>
      <c r="B281" s="38"/>
      <c r="C281" s="251" t="s">
        <v>399</v>
      </c>
      <c r="D281" s="251" t="s">
        <v>200</v>
      </c>
      <c r="E281" s="252" t="s">
        <v>394</v>
      </c>
      <c r="F281" s="253" t="s">
        <v>395</v>
      </c>
      <c r="G281" s="254" t="s">
        <v>220</v>
      </c>
      <c r="H281" s="255">
        <v>1.2549999999999999</v>
      </c>
      <c r="I281" s="256"/>
      <c r="J281" s="257">
        <f>ROUND(I281*H281,2)</f>
        <v>0</v>
      </c>
      <c r="K281" s="253" t="s">
        <v>158</v>
      </c>
      <c r="L281" s="258"/>
      <c r="M281" s="259" t="s">
        <v>1</v>
      </c>
      <c r="N281" s="260" t="s">
        <v>38</v>
      </c>
      <c r="O281" s="90"/>
      <c r="P281" s="224">
        <f>O281*H281</f>
        <v>0</v>
      </c>
      <c r="Q281" s="224">
        <v>1</v>
      </c>
      <c r="R281" s="224">
        <f>Q281*H281</f>
        <v>1.2549999999999999</v>
      </c>
      <c r="S281" s="224">
        <v>0</v>
      </c>
      <c r="T281" s="225">
        <f>S281*H281</f>
        <v>0</v>
      </c>
      <c r="U281" s="37"/>
      <c r="V281" s="37"/>
      <c r="W281" s="37"/>
      <c r="X281" s="37"/>
      <c r="Y281" s="37"/>
      <c r="Z281" s="37"/>
      <c r="AA281" s="37"/>
      <c r="AB281" s="37"/>
      <c r="AC281" s="37"/>
      <c r="AD281" s="37"/>
      <c r="AE281" s="37"/>
      <c r="AR281" s="226" t="s">
        <v>100</v>
      </c>
      <c r="AT281" s="226" t="s">
        <v>200</v>
      </c>
      <c r="AU281" s="226" t="s">
        <v>82</v>
      </c>
      <c r="AY281" s="16" t="s">
        <v>128</v>
      </c>
      <c r="BE281" s="227">
        <f>IF(N281="základní",J281,0)</f>
        <v>0</v>
      </c>
      <c r="BF281" s="227">
        <f>IF(N281="snížená",J281,0)</f>
        <v>0</v>
      </c>
      <c r="BG281" s="227">
        <f>IF(N281="zákl. přenesená",J281,0)</f>
        <v>0</v>
      </c>
      <c r="BH281" s="227">
        <f>IF(N281="sníž. přenesená",J281,0)</f>
        <v>0</v>
      </c>
      <c r="BI281" s="227">
        <f>IF(N281="nulová",J281,0)</f>
        <v>0</v>
      </c>
      <c r="BJ281" s="16" t="s">
        <v>78</v>
      </c>
      <c r="BK281" s="227">
        <f>ROUND(I281*H281,2)</f>
        <v>0</v>
      </c>
      <c r="BL281" s="16" t="s">
        <v>88</v>
      </c>
      <c r="BM281" s="226" t="s">
        <v>869</v>
      </c>
    </row>
    <row r="282" s="2" customFormat="1">
      <c r="A282" s="37"/>
      <c r="B282" s="38"/>
      <c r="C282" s="39"/>
      <c r="D282" s="228" t="s">
        <v>160</v>
      </c>
      <c r="E282" s="39"/>
      <c r="F282" s="239" t="s">
        <v>395</v>
      </c>
      <c r="G282" s="39"/>
      <c r="H282" s="39"/>
      <c r="I282" s="230"/>
      <c r="J282" s="39"/>
      <c r="K282" s="39"/>
      <c r="L282" s="43"/>
      <c r="M282" s="231"/>
      <c r="N282" s="232"/>
      <c r="O282" s="90"/>
      <c r="P282" s="90"/>
      <c r="Q282" s="90"/>
      <c r="R282" s="90"/>
      <c r="S282" s="90"/>
      <c r="T282" s="91"/>
      <c r="U282" s="37"/>
      <c r="V282" s="37"/>
      <c r="W282" s="37"/>
      <c r="X282" s="37"/>
      <c r="Y282" s="37"/>
      <c r="Z282" s="37"/>
      <c r="AA282" s="37"/>
      <c r="AB282" s="37"/>
      <c r="AC282" s="37"/>
      <c r="AD282" s="37"/>
      <c r="AE282" s="37"/>
      <c r="AT282" s="16" t="s">
        <v>160</v>
      </c>
      <c r="AU282" s="16" t="s">
        <v>82</v>
      </c>
    </row>
    <row r="283" s="2" customFormat="1">
      <c r="A283" s="37"/>
      <c r="B283" s="38"/>
      <c r="C283" s="39"/>
      <c r="D283" s="228" t="s">
        <v>134</v>
      </c>
      <c r="E283" s="39"/>
      <c r="F283" s="229" t="s">
        <v>397</v>
      </c>
      <c r="G283" s="39"/>
      <c r="H283" s="39"/>
      <c r="I283" s="230"/>
      <c r="J283" s="39"/>
      <c r="K283" s="39"/>
      <c r="L283" s="43"/>
      <c r="M283" s="231"/>
      <c r="N283" s="232"/>
      <c r="O283" s="90"/>
      <c r="P283" s="90"/>
      <c r="Q283" s="90"/>
      <c r="R283" s="90"/>
      <c r="S283" s="90"/>
      <c r="T283" s="91"/>
      <c r="U283" s="37"/>
      <c r="V283" s="37"/>
      <c r="W283" s="37"/>
      <c r="X283" s="37"/>
      <c r="Y283" s="37"/>
      <c r="Z283" s="37"/>
      <c r="AA283" s="37"/>
      <c r="AB283" s="37"/>
      <c r="AC283" s="37"/>
      <c r="AD283" s="37"/>
      <c r="AE283" s="37"/>
      <c r="AT283" s="16" t="s">
        <v>134</v>
      </c>
      <c r="AU283" s="16" t="s">
        <v>82</v>
      </c>
    </row>
    <row r="284" s="13" customFormat="1">
      <c r="A284" s="13"/>
      <c r="B284" s="240"/>
      <c r="C284" s="241"/>
      <c r="D284" s="228" t="s">
        <v>162</v>
      </c>
      <c r="E284" s="242" t="s">
        <v>1</v>
      </c>
      <c r="F284" s="243" t="s">
        <v>870</v>
      </c>
      <c r="G284" s="241"/>
      <c r="H284" s="244">
        <v>1.2549999999999999</v>
      </c>
      <c r="I284" s="245"/>
      <c r="J284" s="241"/>
      <c r="K284" s="241"/>
      <c r="L284" s="246"/>
      <c r="M284" s="247"/>
      <c r="N284" s="248"/>
      <c r="O284" s="248"/>
      <c r="P284" s="248"/>
      <c r="Q284" s="248"/>
      <c r="R284" s="248"/>
      <c r="S284" s="248"/>
      <c r="T284" s="249"/>
      <c r="U284" s="13"/>
      <c r="V284" s="13"/>
      <c r="W284" s="13"/>
      <c r="X284" s="13"/>
      <c r="Y284" s="13"/>
      <c r="Z284" s="13"/>
      <c r="AA284" s="13"/>
      <c r="AB284" s="13"/>
      <c r="AC284" s="13"/>
      <c r="AD284" s="13"/>
      <c r="AE284" s="13"/>
      <c r="AT284" s="250" t="s">
        <v>162</v>
      </c>
      <c r="AU284" s="250" t="s">
        <v>82</v>
      </c>
      <c r="AV284" s="13" t="s">
        <v>82</v>
      </c>
      <c r="AW284" s="13" t="s">
        <v>30</v>
      </c>
      <c r="AX284" s="13" t="s">
        <v>78</v>
      </c>
      <c r="AY284" s="250" t="s">
        <v>128</v>
      </c>
    </row>
    <row r="285" s="2" customFormat="1" ht="16.5" customHeight="1">
      <c r="A285" s="37"/>
      <c r="B285" s="38"/>
      <c r="C285" s="251" t="s">
        <v>405</v>
      </c>
      <c r="D285" s="251" t="s">
        <v>200</v>
      </c>
      <c r="E285" s="252" t="s">
        <v>400</v>
      </c>
      <c r="F285" s="253" t="s">
        <v>401</v>
      </c>
      <c r="G285" s="254" t="s">
        <v>220</v>
      </c>
      <c r="H285" s="255">
        <v>1.0089999999999999</v>
      </c>
      <c r="I285" s="256"/>
      <c r="J285" s="257">
        <f>ROUND(I285*H285,2)</f>
        <v>0</v>
      </c>
      <c r="K285" s="253" t="s">
        <v>158</v>
      </c>
      <c r="L285" s="258"/>
      <c r="M285" s="259" t="s">
        <v>1</v>
      </c>
      <c r="N285" s="260" t="s">
        <v>38</v>
      </c>
      <c r="O285" s="90"/>
      <c r="P285" s="224">
        <f>O285*H285</f>
        <v>0</v>
      </c>
      <c r="Q285" s="224">
        <v>1</v>
      </c>
      <c r="R285" s="224">
        <f>Q285*H285</f>
        <v>1.0089999999999999</v>
      </c>
      <c r="S285" s="224">
        <v>0</v>
      </c>
      <c r="T285" s="225">
        <f>S285*H285</f>
        <v>0</v>
      </c>
      <c r="U285" s="37"/>
      <c r="V285" s="37"/>
      <c r="W285" s="37"/>
      <c r="X285" s="37"/>
      <c r="Y285" s="37"/>
      <c r="Z285" s="37"/>
      <c r="AA285" s="37"/>
      <c r="AB285" s="37"/>
      <c r="AC285" s="37"/>
      <c r="AD285" s="37"/>
      <c r="AE285" s="37"/>
      <c r="AR285" s="226" t="s">
        <v>100</v>
      </c>
      <c r="AT285" s="226" t="s">
        <v>200</v>
      </c>
      <c r="AU285" s="226" t="s">
        <v>82</v>
      </c>
      <c r="AY285" s="16" t="s">
        <v>128</v>
      </c>
      <c r="BE285" s="227">
        <f>IF(N285="základní",J285,0)</f>
        <v>0</v>
      </c>
      <c r="BF285" s="227">
        <f>IF(N285="snížená",J285,0)</f>
        <v>0</v>
      </c>
      <c r="BG285" s="227">
        <f>IF(N285="zákl. přenesená",J285,0)</f>
        <v>0</v>
      </c>
      <c r="BH285" s="227">
        <f>IF(N285="sníž. přenesená",J285,0)</f>
        <v>0</v>
      </c>
      <c r="BI285" s="227">
        <f>IF(N285="nulová",J285,0)</f>
        <v>0</v>
      </c>
      <c r="BJ285" s="16" t="s">
        <v>78</v>
      </c>
      <c r="BK285" s="227">
        <f>ROUND(I285*H285,2)</f>
        <v>0</v>
      </c>
      <c r="BL285" s="16" t="s">
        <v>88</v>
      </c>
      <c r="BM285" s="226" t="s">
        <v>871</v>
      </c>
    </row>
    <row r="286" s="2" customFormat="1">
      <c r="A286" s="37"/>
      <c r="B286" s="38"/>
      <c r="C286" s="39"/>
      <c r="D286" s="228" t="s">
        <v>160</v>
      </c>
      <c r="E286" s="39"/>
      <c r="F286" s="239" t="s">
        <v>401</v>
      </c>
      <c r="G286" s="39"/>
      <c r="H286" s="39"/>
      <c r="I286" s="230"/>
      <c r="J286" s="39"/>
      <c r="K286" s="39"/>
      <c r="L286" s="43"/>
      <c r="M286" s="231"/>
      <c r="N286" s="232"/>
      <c r="O286" s="90"/>
      <c r="P286" s="90"/>
      <c r="Q286" s="90"/>
      <c r="R286" s="90"/>
      <c r="S286" s="90"/>
      <c r="T286" s="91"/>
      <c r="U286" s="37"/>
      <c r="V286" s="37"/>
      <c r="W286" s="37"/>
      <c r="X286" s="37"/>
      <c r="Y286" s="37"/>
      <c r="Z286" s="37"/>
      <c r="AA286" s="37"/>
      <c r="AB286" s="37"/>
      <c r="AC286" s="37"/>
      <c r="AD286" s="37"/>
      <c r="AE286" s="37"/>
      <c r="AT286" s="16" t="s">
        <v>160</v>
      </c>
      <c r="AU286" s="16" t="s">
        <v>82</v>
      </c>
    </row>
    <row r="287" s="2" customFormat="1">
      <c r="A287" s="37"/>
      <c r="B287" s="38"/>
      <c r="C287" s="39"/>
      <c r="D287" s="228" t="s">
        <v>134</v>
      </c>
      <c r="E287" s="39"/>
      <c r="F287" s="229" t="s">
        <v>403</v>
      </c>
      <c r="G287" s="39"/>
      <c r="H287" s="39"/>
      <c r="I287" s="230"/>
      <c r="J287" s="39"/>
      <c r="K287" s="39"/>
      <c r="L287" s="43"/>
      <c r="M287" s="231"/>
      <c r="N287" s="232"/>
      <c r="O287" s="90"/>
      <c r="P287" s="90"/>
      <c r="Q287" s="90"/>
      <c r="R287" s="90"/>
      <c r="S287" s="90"/>
      <c r="T287" s="91"/>
      <c r="U287" s="37"/>
      <c r="V287" s="37"/>
      <c r="W287" s="37"/>
      <c r="X287" s="37"/>
      <c r="Y287" s="37"/>
      <c r="Z287" s="37"/>
      <c r="AA287" s="37"/>
      <c r="AB287" s="37"/>
      <c r="AC287" s="37"/>
      <c r="AD287" s="37"/>
      <c r="AE287" s="37"/>
      <c r="AT287" s="16" t="s">
        <v>134</v>
      </c>
      <c r="AU287" s="16" t="s">
        <v>82</v>
      </c>
    </row>
    <row r="288" s="13" customFormat="1">
      <c r="A288" s="13"/>
      <c r="B288" s="240"/>
      <c r="C288" s="241"/>
      <c r="D288" s="228" t="s">
        <v>162</v>
      </c>
      <c r="E288" s="242" t="s">
        <v>1</v>
      </c>
      <c r="F288" s="243" t="s">
        <v>872</v>
      </c>
      <c r="G288" s="241"/>
      <c r="H288" s="244">
        <v>1.0089999999999999</v>
      </c>
      <c r="I288" s="245"/>
      <c r="J288" s="241"/>
      <c r="K288" s="241"/>
      <c r="L288" s="246"/>
      <c r="M288" s="247"/>
      <c r="N288" s="248"/>
      <c r="O288" s="248"/>
      <c r="P288" s="248"/>
      <c r="Q288" s="248"/>
      <c r="R288" s="248"/>
      <c r="S288" s="248"/>
      <c r="T288" s="249"/>
      <c r="U288" s="13"/>
      <c r="V288" s="13"/>
      <c r="W288" s="13"/>
      <c r="X288" s="13"/>
      <c r="Y288" s="13"/>
      <c r="Z288" s="13"/>
      <c r="AA288" s="13"/>
      <c r="AB288" s="13"/>
      <c r="AC288" s="13"/>
      <c r="AD288" s="13"/>
      <c r="AE288" s="13"/>
      <c r="AT288" s="250" t="s">
        <v>162</v>
      </c>
      <c r="AU288" s="250" t="s">
        <v>82</v>
      </c>
      <c r="AV288" s="13" t="s">
        <v>82</v>
      </c>
      <c r="AW288" s="13" t="s">
        <v>30</v>
      </c>
      <c r="AX288" s="13" t="s">
        <v>78</v>
      </c>
      <c r="AY288" s="250" t="s">
        <v>128</v>
      </c>
    </row>
    <row r="289" s="2" customFormat="1" ht="16.5" customHeight="1">
      <c r="A289" s="37"/>
      <c r="B289" s="38"/>
      <c r="C289" s="251" t="s">
        <v>411</v>
      </c>
      <c r="D289" s="251" t="s">
        <v>200</v>
      </c>
      <c r="E289" s="252" t="s">
        <v>406</v>
      </c>
      <c r="F289" s="253" t="s">
        <v>407</v>
      </c>
      <c r="G289" s="254" t="s">
        <v>220</v>
      </c>
      <c r="H289" s="255">
        <v>0.035999999999999997</v>
      </c>
      <c r="I289" s="256"/>
      <c r="J289" s="257">
        <f>ROUND(I289*H289,2)</f>
        <v>0</v>
      </c>
      <c r="K289" s="253" t="s">
        <v>158</v>
      </c>
      <c r="L289" s="258"/>
      <c r="M289" s="259" t="s">
        <v>1</v>
      </c>
      <c r="N289" s="260" t="s">
        <v>38</v>
      </c>
      <c r="O289" s="90"/>
      <c r="P289" s="224">
        <f>O289*H289</f>
        <v>0</v>
      </c>
      <c r="Q289" s="224">
        <v>1</v>
      </c>
      <c r="R289" s="224">
        <f>Q289*H289</f>
        <v>0.035999999999999997</v>
      </c>
      <c r="S289" s="224">
        <v>0</v>
      </c>
      <c r="T289" s="225">
        <f>S289*H289</f>
        <v>0</v>
      </c>
      <c r="U289" s="37"/>
      <c r="V289" s="37"/>
      <c r="W289" s="37"/>
      <c r="X289" s="37"/>
      <c r="Y289" s="37"/>
      <c r="Z289" s="37"/>
      <c r="AA289" s="37"/>
      <c r="AB289" s="37"/>
      <c r="AC289" s="37"/>
      <c r="AD289" s="37"/>
      <c r="AE289" s="37"/>
      <c r="AR289" s="226" t="s">
        <v>100</v>
      </c>
      <c r="AT289" s="226" t="s">
        <v>200</v>
      </c>
      <c r="AU289" s="226" t="s">
        <v>82</v>
      </c>
      <c r="AY289" s="16" t="s">
        <v>128</v>
      </c>
      <c r="BE289" s="227">
        <f>IF(N289="základní",J289,0)</f>
        <v>0</v>
      </c>
      <c r="BF289" s="227">
        <f>IF(N289="snížená",J289,0)</f>
        <v>0</v>
      </c>
      <c r="BG289" s="227">
        <f>IF(N289="zákl. přenesená",J289,0)</f>
        <v>0</v>
      </c>
      <c r="BH289" s="227">
        <f>IF(N289="sníž. přenesená",J289,0)</f>
        <v>0</v>
      </c>
      <c r="BI289" s="227">
        <f>IF(N289="nulová",J289,0)</f>
        <v>0</v>
      </c>
      <c r="BJ289" s="16" t="s">
        <v>78</v>
      </c>
      <c r="BK289" s="227">
        <f>ROUND(I289*H289,2)</f>
        <v>0</v>
      </c>
      <c r="BL289" s="16" t="s">
        <v>88</v>
      </c>
      <c r="BM289" s="226" t="s">
        <v>873</v>
      </c>
    </row>
    <row r="290" s="2" customFormat="1">
      <c r="A290" s="37"/>
      <c r="B290" s="38"/>
      <c r="C290" s="39"/>
      <c r="D290" s="228" t="s">
        <v>160</v>
      </c>
      <c r="E290" s="39"/>
      <c r="F290" s="239" t="s">
        <v>407</v>
      </c>
      <c r="G290" s="39"/>
      <c r="H290" s="39"/>
      <c r="I290" s="230"/>
      <c r="J290" s="39"/>
      <c r="K290" s="39"/>
      <c r="L290" s="43"/>
      <c r="M290" s="231"/>
      <c r="N290" s="232"/>
      <c r="O290" s="90"/>
      <c r="P290" s="90"/>
      <c r="Q290" s="90"/>
      <c r="R290" s="90"/>
      <c r="S290" s="90"/>
      <c r="T290" s="91"/>
      <c r="U290" s="37"/>
      <c r="V290" s="37"/>
      <c r="W290" s="37"/>
      <c r="X290" s="37"/>
      <c r="Y290" s="37"/>
      <c r="Z290" s="37"/>
      <c r="AA290" s="37"/>
      <c r="AB290" s="37"/>
      <c r="AC290" s="37"/>
      <c r="AD290" s="37"/>
      <c r="AE290" s="37"/>
      <c r="AT290" s="16" t="s">
        <v>160</v>
      </c>
      <c r="AU290" s="16" t="s">
        <v>82</v>
      </c>
    </row>
    <row r="291" s="2" customFormat="1">
      <c r="A291" s="37"/>
      <c r="B291" s="38"/>
      <c r="C291" s="39"/>
      <c r="D291" s="228" t="s">
        <v>134</v>
      </c>
      <c r="E291" s="39"/>
      <c r="F291" s="229" t="s">
        <v>409</v>
      </c>
      <c r="G291" s="39"/>
      <c r="H291" s="39"/>
      <c r="I291" s="230"/>
      <c r="J291" s="39"/>
      <c r="K291" s="39"/>
      <c r="L291" s="43"/>
      <c r="M291" s="231"/>
      <c r="N291" s="232"/>
      <c r="O291" s="90"/>
      <c r="P291" s="90"/>
      <c r="Q291" s="90"/>
      <c r="R291" s="90"/>
      <c r="S291" s="90"/>
      <c r="T291" s="91"/>
      <c r="U291" s="37"/>
      <c r="V291" s="37"/>
      <c r="W291" s="37"/>
      <c r="X291" s="37"/>
      <c r="Y291" s="37"/>
      <c r="Z291" s="37"/>
      <c r="AA291" s="37"/>
      <c r="AB291" s="37"/>
      <c r="AC291" s="37"/>
      <c r="AD291" s="37"/>
      <c r="AE291" s="37"/>
      <c r="AT291" s="16" t="s">
        <v>134</v>
      </c>
      <c r="AU291" s="16" t="s">
        <v>82</v>
      </c>
    </row>
    <row r="292" s="13" customFormat="1">
      <c r="A292" s="13"/>
      <c r="B292" s="240"/>
      <c r="C292" s="241"/>
      <c r="D292" s="228" t="s">
        <v>162</v>
      </c>
      <c r="E292" s="242" t="s">
        <v>1</v>
      </c>
      <c r="F292" s="243" t="s">
        <v>874</v>
      </c>
      <c r="G292" s="241"/>
      <c r="H292" s="244">
        <v>0.035999999999999997</v>
      </c>
      <c r="I292" s="245"/>
      <c r="J292" s="241"/>
      <c r="K292" s="241"/>
      <c r="L292" s="246"/>
      <c r="M292" s="247"/>
      <c r="N292" s="248"/>
      <c r="O292" s="248"/>
      <c r="P292" s="248"/>
      <c r="Q292" s="248"/>
      <c r="R292" s="248"/>
      <c r="S292" s="248"/>
      <c r="T292" s="249"/>
      <c r="U292" s="13"/>
      <c r="V292" s="13"/>
      <c r="W292" s="13"/>
      <c r="X292" s="13"/>
      <c r="Y292" s="13"/>
      <c r="Z292" s="13"/>
      <c r="AA292" s="13"/>
      <c r="AB292" s="13"/>
      <c r="AC292" s="13"/>
      <c r="AD292" s="13"/>
      <c r="AE292" s="13"/>
      <c r="AT292" s="250" t="s">
        <v>162</v>
      </c>
      <c r="AU292" s="250" t="s">
        <v>82</v>
      </c>
      <c r="AV292" s="13" t="s">
        <v>82</v>
      </c>
      <c r="AW292" s="13" t="s">
        <v>30</v>
      </c>
      <c r="AX292" s="13" t="s">
        <v>78</v>
      </c>
      <c r="AY292" s="250" t="s">
        <v>128</v>
      </c>
    </row>
    <row r="293" s="2" customFormat="1" ht="21.75" customHeight="1">
      <c r="A293" s="37"/>
      <c r="B293" s="38"/>
      <c r="C293" s="251" t="s">
        <v>417</v>
      </c>
      <c r="D293" s="251" t="s">
        <v>200</v>
      </c>
      <c r="E293" s="252" t="s">
        <v>412</v>
      </c>
      <c r="F293" s="253" t="s">
        <v>413</v>
      </c>
      <c r="G293" s="254" t="s">
        <v>220</v>
      </c>
      <c r="H293" s="255">
        <v>0.16600000000000001</v>
      </c>
      <c r="I293" s="256"/>
      <c r="J293" s="257">
        <f>ROUND(I293*H293,2)</f>
        <v>0</v>
      </c>
      <c r="K293" s="253" t="s">
        <v>158</v>
      </c>
      <c r="L293" s="258"/>
      <c r="M293" s="259" t="s">
        <v>1</v>
      </c>
      <c r="N293" s="260" t="s">
        <v>38</v>
      </c>
      <c r="O293" s="90"/>
      <c r="P293" s="224">
        <f>O293*H293</f>
        <v>0</v>
      </c>
      <c r="Q293" s="224">
        <v>1</v>
      </c>
      <c r="R293" s="224">
        <f>Q293*H293</f>
        <v>0.16600000000000001</v>
      </c>
      <c r="S293" s="224">
        <v>0</v>
      </c>
      <c r="T293" s="225">
        <f>S293*H293</f>
        <v>0</v>
      </c>
      <c r="U293" s="37"/>
      <c r="V293" s="37"/>
      <c r="W293" s="37"/>
      <c r="X293" s="37"/>
      <c r="Y293" s="37"/>
      <c r="Z293" s="37"/>
      <c r="AA293" s="37"/>
      <c r="AB293" s="37"/>
      <c r="AC293" s="37"/>
      <c r="AD293" s="37"/>
      <c r="AE293" s="37"/>
      <c r="AR293" s="226" t="s">
        <v>100</v>
      </c>
      <c r="AT293" s="226" t="s">
        <v>200</v>
      </c>
      <c r="AU293" s="226" t="s">
        <v>82</v>
      </c>
      <c r="AY293" s="16" t="s">
        <v>128</v>
      </c>
      <c r="BE293" s="227">
        <f>IF(N293="základní",J293,0)</f>
        <v>0</v>
      </c>
      <c r="BF293" s="227">
        <f>IF(N293="snížená",J293,0)</f>
        <v>0</v>
      </c>
      <c r="BG293" s="227">
        <f>IF(N293="zákl. přenesená",J293,0)</f>
        <v>0</v>
      </c>
      <c r="BH293" s="227">
        <f>IF(N293="sníž. přenesená",J293,0)</f>
        <v>0</v>
      </c>
      <c r="BI293" s="227">
        <f>IF(N293="nulová",J293,0)</f>
        <v>0</v>
      </c>
      <c r="BJ293" s="16" t="s">
        <v>78</v>
      </c>
      <c r="BK293" s="227">
        <f>ROUND(I293*H293,2)</f>
        <v>0</v>
      </c>
      <c r="BL293" s="16" t="s">
        <v>88</v>
      </c>
      <c r="BM293" s="226" t="s">
        <v>875</v>
      </c>
    </row>
    <row r="294" s="2" customFormat="1">
      <c r="A294" s="37"/>
      <c r="B294" s="38"/>
      <c r="C294" s="39"/>
      <c r="D294" s="228" t="s">
        <v>160</v>
      </c>
      <c r="E294" s="39"/>
      <c r="F294" s="239" t="s">
        <v>413</v>
      </c>
      <c r="G294" s="39"/>
      <c r="H294" s="39"/>
      <c r="I294" s="230"/>
      <c r="J294" s="39"/>
      <c r="K294" s="39"/>
      <c r="L294" s="43"/>
      <c r="M294" s="231"/>
      <c r="N294" s="232"/>
      <c r="O294" s="90"/>
      <c r="P294" s="90"/>
      <c r="Q294" s="90"/>
      <c r="R294" s="90"/>
      <c r="S294" s="90"/>
      <c r="T294" s="91"/>
      <c r="U294" s="37"/>
      <c r="V294" s="37"/>
      <c r="W294" s="37"/>
      <c r="X294" s="37"/>
      <c r="Y294" s="37"/>
      <c r="Z294" s="37"/>
      <c r="AA294" s="37"/>
      <c r="AB294" s="37"/>
      <c r="AC294" s="37"/>
      <c r="AD294" s="37"/>
      <c r="AE294" s="37"/>
      <c r="AT294" s="16" t="s">
        <v>160</v>
      </c>
      <c r="AU294" s="16" t="s">
        <v>82</v>
      </c>
    </row>
    <row r="295" s="2" customFormat="1">
      <c r="A295" s="37"/>
      <c r="B295" s="38"/>
      <c r="C295" s="39"/>
      <c r="D295" s="228" t="s">
        <v>134</v>
      </c>
      <c r="E295" s="39"/>
      <c r="F295" s="229" t="s">
        <v>415</v>
      </c>
      <c r="G295" s="39"/>
      <c r="H295" s="39"/>
      <c r="I295" s="230"/>
      <c r="J295" s="39"/>
      <c r="K295" s="39"/>
      <c r="L295" s="43"/>
      <c r="M295" s="231"/>
      <c r="N295" s="232"/>
      <c r="O295" s="90"/>
      <c r="P295" s="90"/>
      <c r="Q295" s="90"/>
      <c r="R295" s="90"/>
      <c r="S295" s="90"/>
      <c r="T295" s="91"/>
      <c r="U295" s="37"/>
      <c r="V295" s="37"/>
      <c r="W295" s="37"/>
      <c r="X295" s="37"/>
      <c r="Y295" s="37"/>
      <c r="Z295" s="37"/>
      <c r="AA295" s="37"/>
      <c r="AB295" s="37"/>
      <c r="AC295" s="37"/>
      <c r="AD295" s="37"/>
      <c r="AE295" s="37"/>
      <c r="AT295" s="16" t="s">
        <v>134</v>
      </c>
      <c r="AU295" s="16" t="s">
        <v>82</v>
      </c>
    </row>
    <row r="296" s="13" customFormat="1">
      <c r="A296" s="13"/>
      <c r="B296" s="240"/>
      <c r="C296" s="241"/>
      <c r="D296" s="228" t="s">
        <v>162</v>
      </c>
      <c r="E296" s="242" t="s">
        <v>1</v>
      </c>
      <c r="F296" s="243" t="s">
        <v>876</v>
      </c>
      <c r="G296" s="241"/>
      <c r="H296" s="244">
        <v>0.16600000000000001</v>
      </c>
      <c r="I296" s="245"/>
      <c r="J296" s="241"/>
      <c r="K296" s="241"/>
      <c r="L296" s="246"/>
      <c r="M296" s="247"/>
      <c r="N296" s="248"/>
      <c r="O296" s="248"/>
      <c r="P296" s="248"/>
      <c r="Q296" s="248"/>
      <c r="R296" s="248"/>
      <c r="S296" s="248"/>
      <c r="T296" s="249"/>
      <c r="U296" s="13"/>
      <c r="V296" s="13"/>
      <c r="W296" s="13"/>
      <c r="X296" s="13"/>
      <c r="Y296" s="13"/>
      <c r="Z296" s="13"/>
      <c r="AA296" s="13"/>
      <c r="AB296" s="13"/>
      <c r="AC296" s="13"/>
      <c r="AD296" s="13"/>
      <c r="AE296" s="13"/>
      <c r="AT296" s="250" t="s">
        <v>162</v>
      </c>
      <c r="AU296" s="250" t="s">
        <v>82</v>
      </c>
      <c r="AV296" s="13" t="s">
        <v>82</v>
      </c>
      <c r="AW296" s="13" t="s">
        <v>30</v>
      </c>
      <c r="AX296" s="13" t="s">
        <v>78</v>
      </c>
      <c r="AY296" s="250" t="s">
        <v>128</v>
      </c>
    </row>
    <row r="297" s="2" customFormat="1" ht="21.75" customHeight="1">
      <c r="A297" s="37"/>
      <c r="B297" s="38"/>
      <c r="C297" s="251" t="s">
        <v>422</v>
      </c>
      <c r="D297" s="251" t="s">
        <v>200</v>
      </c>
      <c r="E297" s="252" t="s">
        <v>418</v>
      </c>
      <c r="F297" s="253" t="s">
        <v>419</v>
      </c>
      <c r="G297" s="254" t="s">
        <v>207</v>
      </c>
      <c r="H297" s="255">
        <v>164</v>
      </c>
      <c r="I297" s="256"/>
      <c r="J297" s="257">
        <f>ROUND(I297*H297,2)</f>
        <v>0</v>
      </c>
      <c r="K297" s="253" t="s">
        <v>158</v>
      </c>
      <c r="L297" s="258"/>
      <c r="M297" s="259" t="s">
        <v>1</v>
      </c>
      <c r="N297" s="260" t="s">
        <v>38</v>
      </c>
      <c r="O297" s="90"/>
      <c r="P297" s="224">
        <f>O297*H297</f>
        <v>0</v>
      </c>
      <c r="Q297" s="224">
        <v>0.00025000000000000001</v>
      </c>
      <c r="R297" s="224">
        <f>Q297*H297</f>
        <v>0.041000000000000002</v>
      </c>
      <c r="S297" s="224">
        <v>0</v>
      </c>
      <c r="T297" s="225">
        <f>S297*H297</f>
        <v>0</v>
      </c>
      <c r="U297" s="37"/>
      <c r="V297" s="37"/>
      <c r="W297" s="37"/>
      <c r="X297" s="37"/>
      <c r="Y297" s="37"/>
      <c r="Z297" s="37"/>
      <c r="AA297" s="37"/>
      <c r="AB297" s="37"/>
      <c r="AC297" s="37"/>
      <c r="AD297" s="37"/>
      <c r="AE297" s="37"/>
      <c r="AR297" s="226" t="s">
        <v>100</v>
      </c>
      <c r="AT297" s="226" t="s">
        <v>200</v>
      </c>
      <c r="AU297" s="226" t="s">
        <v>82</v>
      </c>
      <c r="AY297" s="16" t="s">
        <v>128</v>
      </c>
      <c r="BE297" s="227">
        <f>IF(N297="základní",J297,0)</f>
        <v>0</v>
      </c>
      <c r="BF297" s="227">
        <f>IF(N297="snížená",J297,0)</f>
        <v>0</v>
      </c>
      <c r="BG297" s="227">
        <f>IF(N297="zákl. přenesená",J297,0)</f>
        <v>0</v>
      </c>
      <c r="BH297" s="227">
        <f>IF(N297="sníž. přenesená",J297,0)</f>
        <v>0</v>
      </c>
      <c r="BI297" s="227">
        <f>IF(N297="nulová",J297,0)</f>
        <v>0</v>
      </c>
      <c r="BJ297" s="16" t="s">
        <v>78</v>
      </c>
      <c r="BK297" s="227">
        <f>ROUND(I297*H297,2)</f>
        <v>0</v>
      </c>
      <c r="BL297" s="16" t="s">
        <v>88</v>
      </c>
      <c r="BM297" s="226" t="s">
        <v>877</v>
      </c>
    </row>
    <row r="298" s="2" customFormat="1">
      <c r="A298" s="37"/>
      <c r="B298" s="38"/>
      <c r="C298" s="39"/>
      <c r="D298" s="228" t="s">
        <v>160</v>
      </c>
      <c r="E298" s="39"/>
      <c r="F298" s="239" t="s">
        <v>419</v>
      </c>
      <c r="G298" s="39"/>
      <c r="H298" s="39"/>
      <c r="I298" s="230"/>
      <c r="J298" s="39"/>
      <c r="K298" s="39"/>
      <c r="L298" s="43"/>
      <c r="M298" s="231"/>
      <c r="N298" s="232"/>
      <c r="O298" s="90"/>
      <c r="P298" s="90"/>
      <c r="Q298" s="90"/>
      <c r="R298" s="90"/>
      <c r="S298" s="90"/>
      <c r="T298" s="91"/>
      <c r="U298" s="37"/>
      <c r="V298" s="37"/>
      <c r="W298" s="37"/>
      <c r="X298" s="37"/>
      <c r="Y298" s="37"/>
      <c r="Z298" s="37"/>
      <c r="AA298" s="37"/>
      <c r="AB298" s="37"/>
      <c r="AC298" s="37"/>
      <c r="AD298" s="37"/>
      <c r="AE298" s="37"/>
      <c r="AT298" s="16" t="s">
        <v>160</v>
      </c>
      <c r="AU298" s="16" t="s">
        <v>82</v>
      </c>
    </row>
    <row r="299" s="13" customFormat="1">
      <c r="A299" s="13"/>
      <c r="B299" s="240"/>
      <c r="C299" s="241"/>
      <c r="D299" s="228" t="s">
        <v>162</v>
      </c>
      <c r="E299" s="242" t="s">
        <v>1</v>
      </c>
      <c r="F299" s="243" t="s">
        <v>878</v>
      </c>
      <c r="G299" s="241"/>
      <c r="H299" s="244">
        <v>164</v>
      </c>
      <c r="I299" s="245"/>
      <c r="J299" s="241"/>
      <c r="K299" s="241"/>
      <c r="L299" s="246"/>
      <c r="M299" s="247"/>
      <c r="N299" s="248"/>
      <c r="O299" s="248"/>
      <c r="P299" s="248"/>
      <c r="Q299" s="248"/>
      <c r="R299" s="248"/>
      <c r="S299" s="248"/>
      <c r="T299" s="249"/>
      <c r="U299" s="13"/>
      <c r="V299" s="13"/>
      <c r="W299" s="13"/>
      <c r="X299" s="13"/>
      <c r="Y299" s="13"/>
      <c r="Z299" s="13"/>
      <c r="AA299" s="13"/>
      <c r="AB299" s="13"/>
      <c r="AC299" s="13"/>
      <c r="AD299" s="13"/>
      <c r="AE299" s="13"/>
      <c r="AT299" s="250" t="s">
        <v>162</v>
      </c>
      <c r="AU299" s="250" t="s">
        <v>82</v>
      </c>
      <c r="AV299" s="13" t="s">
        <v>82</v>
      </c>
      <c r="AW299" s="13" t="s">
        <v>30</v>
      </c>
      <c r="AX299" s="13" t="s">
        <v>78</v>
      </c>
      <c r="AY299" s="250" t="s">
        <v>128</v>
      </c>
    </row>
    <row r="300" s="2" customFormat="1" ht="16.5" customHeight="1">
      <c r="A300" s="37"/>
      <c r="B300" s="38"/>
      <c r="C300" s="215" t="s">
        <v>427</v>
      </c>
      <c r="D300" s="215" t="s">
        <v>129</v>
      </c>
      <c r="E300" s="216" t="s">
        <v>879</v>
      </c>
      <c r="F300" s="217" t="s">
        <v>880</v>
      </c>
      <c r="G300" s="218" t="s">
        <v>176</v>
      </c>
      <c r="H300" s="219">
        <v>142</v>
      </c>
      <c r="I300" s="220"/>
      <c r="J300" s="221">
        <f>ROUND(I300*H300,2)</f>
        <v>0</v>
      </c>
      <c r="K300" s="217" t="s">
        <v>158</v>
      </c>
      <c r="L300" s="43"/>
      <c r="M300" s="222" t="s">
        <v>1</v>
      </c>
      <c r="N300" s="223" t="s">
        <v>38</v>
      </c>
      <c r="O300" s="90"/>
      <c r="P300" s="224">
        <f>O300*H300</f>
        <v>0</v>
      </c>
      <c r="Q300" s="224">
        <v>0.044699999999999997</v>
      </c>
      <c r="R300" s="224">
        <f>Q300*H300</f>
        <v>6.3473999999999995</v>
      </c>
      <c r="S300" s="224">
        <v>0</v>
      </c>
      <c r="T300" s="225">
        <f>S300*H300</f>
        <v>0</v>
      </c>
      <c r="U300" s="37"/>
      <c r="V300" s="37"/>
      <c r="W300" s="37"/>
      <c r="X300" s="37"/>
      <c r="Y300" s="37"/>
      <c r="Z300" s="37"/>
      <c r="AA300" s="37"/>
      <c r="AB300" s="37"/>
      <c r="AC300" s="37"/>
      <c r="AD300" s="37"/>
      <c r="AE300" s="37"/>
      <c r="AR300" s="226" t="s">
        <v>88</v>
      </c>
      <c r="AT300" s="226" t="s">
        <v>129</v>
      </c>
      <c r="AU300" s="226" t="s">
        <v>82</v>
      </c>
      <c r="AY300" s="16" t="s">
        <v>128</v>
      </c>
      <c r="BE300" s="227">
        <f>IF(N300="základní",J300,0)</f>
        <v>0</v>
      </c>
      <c r="BF300" s="227">
        <f>IF(N300="snížená",J300,0)</f>
        <v>0</v>
      </c>
      <c r="BG300" s="227">
        <f>IF(N300="zákl. přenesená",J300,0)</f>
        <v>0</v>
      </c>
      <c r="BH300" s="227">
        <f>IF(N300="sníž. přenesená",J300,0)</f>
        <v>0</v>
      </c>
      <c r="BI300" s="227">
        <f>IF(N300="nulová",J300,0)</f>
        <v>0</v>
      </c>
      <c r="BJ300" s="16" t="s">
        <v>78</v>
      </c>
      <c r="BK300" s="227">
        <f>ROUND(I300*H300,2)</f>
        <v>0</v>
      </c>
      <c r="BL300" s="16" t="s">
        <v>88</v>
      </c>
      <c r="BM300" s="226" t="s">
        <v>881</v>
      </c>
    </row>
    <row r="301" s="2" customFormat="1">
      <c r="A301" s="37"/>
      <c r="B301" s="38"/>
      <c r="C301" s="39"/>
      <c r="D301" s="228" t="s">
        <v>160</v>
      </c>
      <c r="E301" s="39"/>
      <c r="F301" s="239" t="s">
        <v>882</v>
      </c>
      <c r="G301" s="39"/>
      <c r="H301" s="39"/>
      <c r="I301" s="230"/>
      <c r="J301" s="39"/>
      <c r="K301" s="39"/>
      <c r="L301" s="43"/>
      <c r="M301" s="231"/>
      <c r="N301" s="232"/>
      <c r="O301" s="90"/>
      <c r="P301" s="90"/>
      <c r="Q301" s="90"/>
      <c r="R301" s="90"/>
      <c r="S301" s="90"/>
      <c r="T301" s="91"/>
      <c r="U301" s="37"/>
      <c r="V301" s="37"/>
      <c r="W301" s="37"/>
      <c r="X301" s="37"/>
      <c r="Y301" s="37"/>
      <c r="Z301" s="37"/>
      <c r="AA301" s="37"/>
      <c r="AB301" s="37"/>
      <c r="AC301" s="37"/>
      <c r="AD301" s="37"/>
      <c r="AE301" s="37"/>
      <c r="AT301" s="16" t="s">
        <v>160</v>
      </c>
      <c r="AU301" s="16" t="s">
        <v>82</v>
      </c>
    </row>
    <row r="302" s="2" customFormat="1">
      <c r="A302" s="37"/>
      <c r="B302" s="38"/>
      <c r="C302" s="39"/>
      <c r="D302" s="228" t="s">
        <v>134</v>
      </c>
      <c r="E302" s="39"/>
      <c r="F302" s="229" t="s">
        <v>883</v>
      </c>
      <c r="G302" s="39"/>
      <c r="H302" s="39"/>
      <c r="I302" s="230"/>
      <c r="J302" s="39"/>
      <c r="K302" s="39"/>
      <c r="L302" s="43"/>
      <c r="M302" s="231"/>
      <c r="N302" s="232"/>
      <c r="O302" s="90"/>
      <c r="P302" s="90"/>
      <c r="Q302" s="90"/>
      <c r="R302" s="90"/>
      <c r="S302" s="90"/>
      <c r="T302" s="91"/>
      <c r="U302" s="37"/>
      <c r="V302" s="37"/>
      <c r="W302" s="37"/>
      <c r="X302" s="37"/>
      <c r="Y302" s="37"/>
      <c r="Z302" s="37"/>
      <c r="AA302" s="37"/>
      <c r="AB302" s="37"/>
      <c r="AC302" s="37"/>
      <c r="AD302" s="37"/>
      <c r="AE302" s="37"/>
      <c r="AT302" s="16" t="s">
        <v>134</v>
      </c>
      <c r="AU302" s="16" t="s">
        <v>82</v>
      </c>
    </row>
    <row r="303" s="13" customFormat="1">
      <c r="A303" s="13"/>
      <c r="B303" s="240"/>
      <c r="C303" s="241"/>
      <c r="D303" s="228" t="s">
        <v>162</v>
      </c>
      <c r="E303" s="242" t="s">
        <v>1</v>
      </c>
      <c r="F303" s="243" t="s">
        <v>884</v>
      </c>
      <c r="G303" s="241"/>
      <c r="H303" s="244">
        <v>142</v>
      </c>
      <c r="I303" s="245"/>
      <c r="J303" s="241"/>
      <c r="K303" s="241"/>
      <c r="L303" s="246"/>
      <c r="M303" s="247"/>
      <c r="N303" s="248"/>
      <c r="O303" s="248"/>
      <c r="P303" s="248"/>
      <c r="Q303" s="248"/>
      <c r="R303" s="248"/>
      <c r="S303" s="248"/>
      <c r="T303" s="249"/>
      <c r="U303" s="13"/>
      <c r="V303" s="13"/>
      <c r="W303" s="13"/>
      <c r="X303" s="13"/>
      <c r="Y303" s="13"/>
      <c r="Z303" s="13"/>
      <c r="AA303" s="13"/>
      <c r="AB303" s="13"/>
      <c r="AC303" s="13"/>
      <c r="AD303" s="13"/>
      <c r="AE303" s="13"/>
      <c r="AT303" s="250" t="s">
        <v>162</v>
      </c>
      <c r="AU303" s="250" t="s">
        <v>82</v>
      </c>
      <c r="AV303" s="13" t="s">
        <v>82</v>
      </c>
      <c r="AW303" s="13" t="s">
        <v>30</v>
      </c>
      <c r="AX303" s="13" t="s">
        <v>78</v>
      </c>
      <c r="AY303" s="250" t="s">
        <v>128</v>
      </c>
    </row>
    <row r="304" s="2" customFormat="1">
      <c r="A304" s="37"/>
      <c r="B304" s="38"/>
      <c r="C304" s="215" t="s">
        <v>432</v>
      </c>
      <c r="D304" s="215" t="s">
        <v>129</v>
      </c>
      <c r="E304" s="216" t="s">
        <v>423</v>
      </c>
      <c r="F304" s="217" t="s">
        <v>424</v>
      </c>
      <c r="G304" s="218" t="s">
        <v>176</v>
      </c>
      <c r="H304" s="219">
        <v>82</v>
      </c>
      <c r="I304" s="220"/>
      <c r="J304" s="221">
        <f>ROUND(I304*H304,2)</f>
        <v>0</v>
      </c>
      <c r="K304" s="217" t="s">
        <v>158</v>
      </c>
      <c r="L304" s="43"/>
      <c r="M304" s="222" t="s">
        <v>1</v>
      </c>
      <c r="N304" s="223" t="s">
        <v>38</v>
      </c>
      <c r="O304" s="90"/>
      <c r="P304" s="224">
        <f>O304*H304</f>
        <v>0</v>
      </c>
      <c r="Q304" s="224">
        <v>0.00033</v>
      </c>
      <c r="R304" s="224">
        <f>Q304*H304</f>
        <v>0.027060000000000001</v>
      </c>
      <c r="S304" s="224">
        <v>0</v>
      </c>
      <c r="T304" s="225">
        <f>S304*H304</f>
        <v>0</v>
      </c>
      <c r="U304" s="37"/>
      <c r="V304" s="37"/>
      <c r="W304" s="37"/>
      <c r="X304" s="37"/>
      <c r="Y304" s="37"/>
      <c r="Z304" s="37"/>
      <c r="AA304" s="37"/>
      <c r="AB304" s="37"/>
      <c r="AC304" s="37"/>
      <c r="AD304" s="37"/>
      <c r="AE304" s="37"/>
      <c r="AR304" s="226" t="s">
        <v>88</v>
      </c>
      <c r="AT304" s="226" t="s">
        <v>129</v>
      </c>
      <c r="AU304" s="226" t="s">
        <v>82</v>
      </c>
      <c r="AY304" s="16" t="s">
        <v>128</v>
      </c>
      <c r="BE304" s="227">
        <f>IF(N304="základní",J304,0)</f>
        <v>0</v>
      </c>
      <c r="BF304" s="227">
        <f>IF(N304="snížená",J304,0)</f>
        <v>0</v>
      </c>
      <c r="BG304" s="227">
        <f>IF(N304="zákl. přenesená",J304,0)</f>
        <v>0</v>
      </c>
      <c r="BH304" s="227">
        <f>IF(N304="sníž. přenesená",J304,0)</f>
        <v>0</v>
      </c>
      <c r="BI304" s="227">
        <f>IF(N304="nulová",J304,0)</f>
        <v>0</v>
      </c>
      <c r="BJ304" s="16" t="s">
        <v>78</v>
      </c>
      <c r="BK304" s="227">
        <f>ROUND(I304*H304,2)</f>
        <v>0</v>
      </c>
      <c r="BL304" s="16" t="s">
        <v>88</v>
      </c>
      <c r="BM304" s="226" t="s">
        <v>885</v>
      </c>
    </row>
    <row r="305" s="2" customFormat="1">
      <c r="A305" s="37"/>
      <c r="B305" s="38"/>
      <c r="C305" s="39"/>
      <c r="D305" s="228" t="s">
        <v>160</v>
      </c>
      <c r="E305" s="39"/>
      <c r="F305" s="239" t="s">
        <v>426</v>
      </c>
      <c r="G305" s="39"/>
      <c r="H305" s="39"/>
      <c r="I305" s="230"/>
      <c r="J305" s="39"/>
      <c r="K305" s="39"/>
      <c r="L305" s="43"/>
      <c r="M305" s="231"/>
      <c r="N305" s="232"/>
      <c r="O305" s="90"/>
      <c r="P305" s="90"/>
      <c r="Q305" s="90"/>
      <c r="R305" s="90"/>
      <c r="S305" s="90"/>
      <c r="T305" s="91"/>
      <c r="U305" s="37"/>
      <c r="V305" s="37"/>
      <c r="W305" s="37"/>
      <c r="X305" s="37"/>
      <c r="Y305" s="37"/>
      <c r="Z305" s="37"/>
      <c r="AA305" s="37"/>
      <c r="AB305" s="37"/>
      <c r="AC305" s="37"/>
      <c r="AD305" s="37"/>
      <c r="AE305" s="37"/>
      <c r="AT305" s="16" t="s">
        <v>160</v>
      </c>
      <c r="AU305" s="16" t="s">
        <v>82</v>
      </c>
    </row>
    <row r="306" s="13" customFormat="1">
      <c r="A306" s="13"/>
      <c r="B306" s="240"/>
      <c r="C306" s="241"/>
      <c r="D306" s="228" t="s">
        <v>162</v>
      </c>
      <c r="E306" s="242" t="s">
        <v>1</v>
      </c>
      <c r="F306" s="243" t="s">
        <v>653</v>
      </c>
      <c r="G306" s="241"/>
      <c r="H306" s="244">
        <v>82</v>
      </c>
      <c r="I306" s="245"/>
      <c r="J306" s="241"/>
      <c r="K306" s="241"/>
      <c r="L306" s="246"/>
      <c r="M306" s="247"/>
      <c r="N306" s="248"/>
      <c r="O306" s="248"/>
      <c r="P306" s="248"/>
      <c r="Q306" s="248"/>
      <c r="R306" s="248"/>
      <c r="S306" s="248"/>
      <c r="T306" s="249"/>
      <c r="U306" s="13"/>
      <c r="V306" s="13"/>
      <c r="W306" s="13"/>
      <c r="X306" s="13"/>
      <c r="Y306" s="13"/>
      <c r="Z306" s="13"/>
      <c r="AA306" s="13"/>
      <c r="AB306" s="13"/>
      <c r="AC306" s="13"/>
      <c r="AD306" s="13"/>
      <c r="AE306" s="13"/>
      <c r="AT306" s="250" t="s">
        <v>162</v>
      </c>
      <c r="AU306" s="250" t="s">
        <v>82</v>
      </c>
      <c r="AV306" s="13" t="s">
        <v>82</v>
      </c>
      <c r="AW306" s="13" t="s">
        <v>30</v>
      </c>
      <c r="AX306" s="13" t="s">
        <v>78</v>
      </c>
      <c r="AY306" s="250" t="s">
        <v>128</v>
      </c>
    </row>
    <row r="307" s="2" customFormat="1" ht="16.5" customHeight="1">
      <c r="A307" s="37"/>
      <c r="B307" s="38"/>
      <c r="C307" s="215" t="s">
        <v>439</v>
      </c>
      <c r="D307" s="215" t="s">
        <v>129</v>
      </c>
      <c r="E307" s="216" t="s">
        <v>428</v>
      </c>
      <c r="F307" s="217" t="s">
        <v>429</v>
      </c>
      <c r="G307" s="218" t="s">
        <v>176</v>
      </c>
      <c r="H307" s="219">
        <v>82</v>
      </c>
      <c r="I307" s="220"/>
      <c r="J307" s="221">
        <f>ROUND(I307*H307,2)</f>
        <v>0</v>
      </c>
      <c r="K307" s="217" t="s">
        <v>158</v>
      </c>
      <c r="L307" s="43"/>
      <c r="M307" s="222" t="s">
        <v>1</v>
      </c>
      <c r="N307" s="223" t="s">
        <v>38</v>
      </c>
      <c r="O307" s="90"/>
      <c r="P307" s="224">
        <f>O307*H307</f>
        <v>0</v>
      </c>
      <c r="Q307" s="224">
        <v>0</v>
      </c>
      <c r="R307" s="224">
        <f>Q307*H307</f>
        <v>0</v>
      </c>
      <c r="S307" s="224">
        <v>0</v>
      </c>
      <c r="T307" s="225">
        <f>S307*H307</f>
        <v>0</v>
      </c>
      <c r="U307" s="37"/>
      <c r="V307" s="37"/>
      <c r="W307" s="37"/>
      <c r="X307" s="37"/>
      <c r="Y307" s="37"/>
      <c r="Z307" s="37"/>
      <c r="AA307" s="37"/>
      <c r="AB307" s="37"/>
      <c r="AC307" s="37"/>
      <c r="AD307" s="37"/>
      <c r="AE307" s="37"/>
      <c r="AR307" s="226" t="s">
        <v>88</v>
      </c>
      <c r="AT307" s="226" t="s">
        <v>129</v>
      </c>
      <c r="AU307" s="226" t="s">
        <v>82</v>
      </c>
      <c r="AY307" s="16" t="s">
        <v>128</v>
      </c>
      <c r="BE307" s="227">
        <f>IF(N307="základní",J307,0)</f>
        <v>0</v>
      </c>
      <c r="BF307" s="227">
        <f>IF(N307="snížená",J307,0)</f>
        <v>0</v>
      </c>
      <c r="BG307" s="227">
        <f>IF(N307="zákl. přenesená",J307,0)</f>
        <v>0</v>
      </c>
      <c r="BH307" s="227">
        <f>IF(N307="sníž. přenesená",J307,0)</f>
        <v>0</v>
      </c>
      <c r="BI307" s="227">
        <f>IF(N307="nulová",J307,0)</f>
        <v>0</v>
      </c>
      <c r="BJ307" s="16" t="s">
        <v>78</v>
      </c>
      <c r="BK307" s="227">
        <f>ROUND(I307*H307,2)</f>
        <v>0</v>
      </c>
      <c r="BL307" s="16" t="s">
        <v>88</v>
      </c>
      <c r="BM307" s="226" t="s">
        <v>886</v>
      </c>
    </row>
    <row r="308" s="2" customFormat="1">
      <c r="A308" s="37"/>
      <c r="B308" s="38"/>
      <c r="C308" s="39"/>
      <c r="D308" s="228" t="s">
        <v>160</v>
      </c>
      <c r="E308" s="39"/>
      <c r="F308" s="239" t="s">
        <v>431</v>
      </c>
      <c r="G308" s="39"/>
      <c r="H308" s="39"/>
      <c r="I308" s="230"/>
      <c r="J308" s="39"/>
      <c r="K308" s="39"/>
      <c r="L308" s="43"/>
      <c r="M308" s="231"/>
      <c r="N308" s="232"/>
      <c r="O308" s="90"/>
      <c r="P308" s="90"/>
      <c r="Q308" s="90"/>
      <c r="R308" s="90"/>
      <c r="S308" s="90"/>
      <c r="T308" s="91"/>
      <c r="U308" s="37"/>
      <c r="V308" s="37"/>
      <c r="W308" s="37"/>
      <c r="X308" s="37"/>
      <c r="Y308" s="37"/>
      <c r="Z308" s="37"/>
      <c r="AA308" s="37"/>
      <c r="AB308" s="37"/>
      <c r="AC308" s="37"/>
      <c r="AD308" s="37"/>
      <c r="AE308" s="37"/>
      <c r="AT308" s="16" t="s">
        <v>160</v>
      </c>
      <c r="AU308" s="16" t="s">
        <v>82</v>
      </c>
    </row>
    <row r="309" s="13" customFormat="1">
      <c r="A309" s="13"/>
      <c r="B309" s="240"/>
      <c r="C309" s="241"/>
      <c r="D309" s="228" t="s">
        <v>162</v>
      </c>
      <c r="E309" s="242" t="s">
        <v>1</v>
      </c>
      <c r="F309" s="243" t="s">
        <v>653</v>
      </c>
      <c r="G309" s="241"/>
      <c r="H309" s="244">
        <v>82</v>
      </c>
      <c r="I309" s="245"/>
      <c r="J309" s="241"/>
      <c r="K309" s="241"/>
      <c r="L309" s="246"/>
      <c r="M309" s="247"/>
      <c r="N309" s="248"/>
      <c r="O309" s="248"/>
      <c r="P309" s="248"/>
      <c r="Q309" s="248"/>
      <c r="R309" s="248"/>
      <c r="S309" s="248"/>
      <c r="T309" s="249"/>
      <c r="U309" s="13"/>
      <c r="V309" s="13"/>
      <c r="W309" s="13"/>
      <c r="X309" s="13"/>
      <c r="Y309" s="13"/>
      <c r="Z309" s="13"/>
      <c r="AA309" s="13"/>
      <c r="AB309" s="13"/>
      <c r="AC309" s="13"/>
      <c r="AD309" s="13"/>
      <c r="AE309" s="13"/>
      <c r="AT309" s="250" t="s">
        <v>162</v>
      </c>
      <c r="AU309" s="250" t="s">
        <v>82</v>
      </c>
      <c r="AV309" s="13" t="s">
        <v>82</v>
      </c>
      <c r="AW309" s="13" t="s">
        <v>30</v>
      </c>
      <c r="AX309" s="13" t="s">
        <v>78</v>
      </c>
      <c r="AY309" s="250" t="s">
        <v>128</v>
      </c>
    </row>
    <row r="310" s="2" customFormat="1">
      <c r="A310" s="37"/>
      <c r="B310" s="38"/>
      <c r="C310" s="215" t="s">
        <v>444</v>
      </c>
      <c r="D310" s="215" t="s">
        <v>129</v>
      </c>
      <c r="E310" s="216" t="s">
        <v>433</v>
      </c>
      <c r="F310" s="217" t="s">
        <v>434</v>
      </c>
      <c r="G310" s="218" t="s">
        <v>176</v>
      </c>
      <c r="H310" s="219">
        <v>12.32</v>
      </c>
      <c r="I310" s="220"/>
      <c r="J310" s="221">
        <f>ROUND(I310*H310,2)</f>
        <v>0</v>
      </c>
      <c r="K310" s="217" t="s">
        <v>1</v>
      </c>
      <c r="L310" s="43"/>
      <c r="M310" s="222" t="s">
        <v>1</v>
      </c>
      <c r="N310" s="223" t="s">
        <v>38</v>
      </c>
      <c r="O310" s="90"/>
      <c r="P310" s="224">
        <f>O310*H310</f>
        <v>0</v>
      </c>
      <c r="Q310" s="224">
        <v>0.13944999999999999</v>
      </c>
      <c r="R310" s="224">
        <f>Q310*H310</f>
        <v>1.718024</v>
      </c>
      <c r="S310" s="224">
        <v>0</v>
      </c>
      <c r="T310" s="225">
        <f>S310*H310</f>
        <v>0</v>
      </c>
      <c r="U310" s="37"/>
      <c r="V310" s="37"/>
      <c r="W310" s="37"/>
      <c r="X310" s="37"/>
      <c r="Y310" s="37"/>
      <c r="Z310" s="37"/>
      <c r="AA310" s="37"/>
      <c r="AB310" s="37"/>
      <c r="AC310" s="37"/>
      <c r="AD310" s="37"/>
      <c r="AE310" s="37"/>
      <c r="AR310" s="226" t="s">
        <v>88</v>
      </c>
      <c r="AT310" s="226" t="s">
        <v>129</v>
      </c>
      <c r="AU310" s="226" t="s">
        <v>82</v>
      </c>
      <c r="AY310" s="16" t="s">
        <v>128</v>
      </c>
      <c r="BE310" s="227">
        <f>IF(N310="základní",J310,0)</f>
        <v>0</v>
      </c>
      <c r="BF310" s="227">
        <f>IF(N310="snížená",J310,0)</f>
        <v>0</v>
      </c>
      <c r="BG310" s="227">
        <f>IF(N310="zákl. přenesená",J310,0)</f>
        <v>0</v>
      </c>
      <c r="BH310" s="227">
        <f>IF(N310="sníž. přenesená",J310,0)</f>
        <v>0</v>
      </c>
      <c r="BI310" s="227">
        <f>IF(N310="nulová",J310,0)</f>
        <v>0</v>
      </c>
      <c r="BJ310" s="16" t="s">
        <v>78</v>
      </c>
      <c r="BK310" s="227">
        <f>ROUND(I310*H310,2)</f>
        <v>0</v>
      </c>
      <c r="BL310" s="16" t="s">
        <v>88</v>
      </c>
      <c r="BM310" s="226" t="s">
        <v>887</v>
      </c>
    </row>
    <row r="311" s="2" customFormat="1">
      <c r="A311" s="37"/>
      <c r="B311" s="38"/>
      <c r="C311" s="39"/>
      <c r="D311" s="228" t="s">
        <v>160</v>
      </c>
      <c r="E311" s="39"/>
      <c r="F311" s="239" t="s">
        <v>436</v>
      </c>
      <c r="G311" s="39"/>
      <c r="H311" s="39"/>
      <c r="I311" s="230"/>
      <c r="J311" s="39"/>
      <c r="K311" s="39"/>
      <c r="L311" s="43"/>
      <c r="M311" s="231"/>
      <c r="N311" s="232"/>
      <c r="O311" s="90"/>
      <c r="P311" s="90"/>
      <c r="Q311" s="90"/>
      <c r="R311" s="90"/>
      <c r="S311" s="90"/>
      <c r="T311" s="91"/>
      <c r="U311" s="37"/>
      <c r="V311" s="37"/>
      <c r="W311" s="37"/>
      <c r="X311" s="37"/>
      <c r="Y311" s="37"/>
      <c r="Z311" s="37"/>
      <c r="AA311" s="37"/>
      <c r="AB311" s="37"/>
      <c r="AC311" s="37"/>
      <c r="AD311" s="37"/>
      <c r="AE311" s="37"/>
      <c r="AT311" s="16" t="s">
        <v>160</v>
      </c>
      <c r="AU311" s="16" t="s">
        <v>82</v>
      </c>
    </row>
    <row r="312" s="2" customFormat="1">
      <c r="A312" s="37"/>
      <c r="B312" s="38"/>
      <c r="C312" s="39"/>
      <c r="D312" s="228" t="s">
        <v>134</v>
      </c>
      <c r="E312" s="39"/>
      <c r="F312" s="229" t="s">
        <v>437</v>
      </c>
      <c r="G312" s="39"/>
      <c r="H312" s="39"/>
      <c r="I312" s="230"/>
      <c r="J312" s="39"/>
      <c r="K312" s="39"/>
      <c r="L312" s="43"/>
      <c r="M312" s="231"/>
      <c r="N312" s="232"/>
      <c r="O312" s="90"/>
      <c r="P312" s="90"/>
      <c r="Q312" s="90"/>
      <c r="R312" s="90"/>
      <c r="S312" s="90"/>
      <c r="T312" s="91"/>
      <c r="U312" s="37"/>
      <c r="V312" s="37"/>
      <c r="W312" s="37"/>
      <c r="X312" s="37"/>
      <c r="Y312" s="37"/>
      <c r="Z312" s="37"/>
      <c r="AA312" s="37"/>
      <c r="AB312" s="37"/>
      <c r="AC312" s="37"/>
      <c r="AD312" s="37"/>
      <c r="AE312" s="37"/>
      <c r="AT312" s="16" t="s">
        <v>134</v>
      </c>
      <c r="AU312" s="16" t="s">
        <v>82</v>
      </c>
    </row>
    <row r="313" s="13" customFormat="1">
      <c r="A313" s="13"/>
      <c r="B313" s="240"/>
      <c r="C313" s="241"/>
      <c r="D313" s="228" t="s">
        <v>162</v>
      </c>
      <c r="E313" s="242" t="s">
        <v>1</v>
      </c>
      <c r="F313" s="243" t="s">
        <v>888</v>
      </c>
      <c r="G313" s="241"/>
      <c r="H313" s="244">
        <v>12.32</v>
      </c>
      <c r="I313" s="245"/>
      <c r="J313" s="241"/>
      <c r="K313" s="241"/>
      <c r="L313" s="246"/>
      <c r="M313" s="247"/>
      <c r="N313" s="248"/>
      <c r="O313" s="248"/>
      <c r="P313" s="248"/>
      <c r="Q313" s="248"/>
      <c r="R313" s="248"/>
      <c r="S313" s="248"/>
      <c r="T313" s="249"/>
      <c r="U313" s="13"/>
      <c r="V313" s="13"/>
      <c r="W313" s="13"/>
      <c r="X313" s="13"/>
      <c r="Y313" s="13"/>
      <c r="Z313" s="13"/>
      <c r="AA313" s="13"/>
      <c r="AB313" s="13"/>
      <c r="AC313" s="13"/>
      <c r="AD313" s="13"/>
      <c r="AE313" s="13"/>
      <c r="AT313" s="250" t="s">
        <v>162</v>
      </c>
      <c r="AU313" s="250" t="s">
        <v>82</v>
      </c>
      <c r="AV313" s="13" t="s">
        <v>82</v>
      </c>
      <c r="AW313" s="13" t="s">
        <v>30</v>
      </c>
      <c r="AX313" s="13" t="s">
        <v>78</v>
      </c>
      <c r="AY313" s="250" t="s">
        <v>128</v>
      </c>
    </row>
    <row r="314" s="2" customFormat="1">
      <c r="A314" s="37"/>
      <c r="B314" s="38"/>
      <c r="C314" s="215" t="s">
        <v>450</v>
      </c>
      <c r="D314" s="215" t="s">
        <v>129</v>
      </c>
      <c r="E314" s="216" t="s">
        <v>440</v>
      </c>
      <c r="F314" s="217" t="s">
        <v>434</v>
      </c>
      <c r="G314" s="218" t="s">
        <v>176</v>
      </c>
      <c r="H314" s="219">
        <v>3.0800000000000001</v>
      </c>
      <c r="I314" s="220"/>
      <c r="J314" s="221">
        <f>ROUND(I314*H314,2)</f>
        <v>0</v>
      </c>
      <c r="K314" s="217" t="s">
        <v>1</v>
      </c>
      <c r="L314" s="43"/>
      <c r="M314" s="222" t="s">
        <v>1</v>
      </c>
      <c r="N314" s="223" t="s">
        <v>38</v>
      </c>
      <c r="O314" s="90"/>
      <c r="P314" s="224">
        <f>O314*H314</f>
        <v>0</v>
      </c>
      <c r="Q314" s="224">
        <v>0.13944999999999999</v>
      </c>
      <c r="R314" s="224">
        <f>Q314*H314</f>
        <v>0.429506</v>
      </c>
      <c r="S314" s="224">
        <v>0</v>
      </c>
      <c r="T314" s="225">
        <f>S314*H314</f>
        <v>0</v>
      </c>
      <c r="U314" s="37"/>
      <c r="V314" s="37"/>
      <c r="W314" s="37"/>
      <c r="X314" s="37"/>
      <c r="Y314" s="37"/>
      <c r="Z314" s="37"/>
      <c r="AA314" s="37"/>
      <c r="AB314" s="37"/>
      <c r="AC314" s="37"/>
      <c r="AD314" s="37"/>
      <c r="AE314" s="37"/>
      <c r="AR314" s="226" t="s">
        <v>88</v>
      </c>
      <c r="AT314" s="226" t="s">
        <v>129</v>
      </c>
      <c r="AU314" s="226" t="s">
        <v>82</v>
      </c>
      <c r="AY314" s="16" t="s">
        <v>128</v>
      </c>
      <c r="BE314" s="227">
        <f>IF(N314="základní",J314,0)</f>
        <v>0</v>
      </c>
      <c r="BF314" s="227">
        <f>IF(N314="snížená",J314,0)</f>
        <v>0</v>
      </c>
      <c r="BG314" s="227">
        <f>IF(N314="zákl. přenesená",J314,0)</f>
        <v>0</v>
      </c>
      <c r="BH314" s="227">
        <f>IF(N314="sníž. přenesená",J314,0)</f>
        <v>0</v>
      </c>
      <c r="BI314" s="227">
        <f>IF(N314="nulová",J314,0)</f>
        <v>0</v>
      </c>
      <c r="BJ314" s="16" t="s">
        <v>78</v>
      </c>
      <c r="BK314" s="227">
        <f>ROUND(I314*H314,2)</f>
        <v>0</v>
      </c>
      <c r="BL314" s="16" t="s">
        <v>88</v>
      </c>
      <c r="BM314" s="226" t="s">
        <v>889</v>
      </c>
    </row>
    <row r="315" s="2" customFormat="1">
      <c r="A315" s="37"/>
      <c r="B315" s="38"/>
      <c r="C315" s="39"/>
      <c r="D315" s="228" t="s">
        <v>160</v>
      </c>
      <c r="E315" s="39"/>
      <c r="F315" s="239" t="s">
        <v>436</v>
      </c>
      <c r="G315" s="39"/>
      <c r="H315" s="39"/>
      <c r="I315" s="230"/>
      <c r="J315" s="39"/>
      <c r="K315" s="39"/>
      <c r="L315" s="43"/>
      <c r="M315" s="231"/>
      <c r="N315" s="232"/>
      <c r="O315" s="90"/>
      <c r="P315" s="90"/>
      <c r="Q315" s="90"/>
      <c r="R315" s="90"/>
      <c r="S315" s="90"/>
      <c r="T315" s="91"/>
      <c r="U315" s="37"/>
      <c r="V315" s="37"/>
      <c r="W315" s="37"/>
      <c r="X315" s="37"/>
      <c r="Y315" s="37"/>
      <c r="Z315" s="37"/>
      <c r="AA315" s="37"/>
      <c r="AB315" s="37"/>
      <c r="AC315" s="37"/>
      <c r="AD315" s="37"/>
      <c r="AE315" s="37"/>
      <c r="AT315" s="16" t="s">
        <v>160</v>
      </c>
      <c r="AU315" s="16" t="s">
        <v>82</v>
      </c>
    </row>
    <row r="316" s="2" customFormat="1">
      <c r="A316" s="37"/>
      <c r="B316" s="38"/>
      <c r="C316" s="39"/>
      <c r="D316" s="228" t="s">
        <v>134</v>
      </c>
      <c r="E316" s="39"/>
      <c r="F316" s="229" t="s">
        <v>442</v>
      </c>
      <c r="G316" s="39"/>
      <c r="H316" s="39"/>
      <c r="I316" s="230"/>
      <c r="J316" s="39"/>
      <c r="K316" s="39"/>
      <c r="L316" s="43"/>
      <c r="M316" s="231"/>
      <c r="N316" s="232"/>
      <c r="O316" s="90"/>
      <c r="P316" s="90"/>
      <c r="Q316" s="90"/>
      <c r="R316" s="90"/>
      <c r="S316" s="90"/>
      <c r="T316" s="91"/>
      <c r="U316" s="37"/>
      <c r="V316" s="37"/>
      <c r="W316" s="37"/>
      <c r="X316" s="37"/>
      <c r="Y316" s="37"/>
      <c r="Z316" s="37"/>
      <c r="AA316" s="37"/>
      <c r="AB316" s="37"/>
      <c r="AC316" s="37"/>
      <c r="AD316" s="37"/>
      <c r="AE316" s="37"/>
      <c r="AT316" s="16" t="s">
        <v>134</v>
      </c>
      <c r="AU316" s="16" t="s">
        <v>82</v>
      </c>
    </row>
    <row r="317" s="13" customFormat="1">
      <c r="A317" s="13"/>
      <c r="B317" s="240"/>
      <c r="C317" s="241"/>
      <c r="D317" s="228" t="s">
        <v>162</v>
      </c>
      <c r="E317" s="242" t="s">
        <v>1</v>
      </c>
      <c r="F317" s="243" t="s">
        <v>890</v>
      </c>
      <c r="G317" s="241"/>
      <c r="H317" s="244">
        <v>3.0800000000000001</v>
      </c>
      <c r="I317" s="245"/>
      <c r="J317" s="241"/>
      <c r="K317" s="241"/>
      <c r="L317" s="246"/>
      <c r="M317" s="247"/>
      <c r="N317" s="248"/>
      <c r="O317" s="248"/>
      <c r="P317" s="248"/>
      <c r="Q317" s="248"/>
      <c r="R317" s="248"/>
      <c r="S317" s="248"/>
      <c r="T317" s="249"/>
      <c r="U317" s="13"/>
      <c r="V317" s="13"/>
      <c r="W317" s="13"/>
      <c r="X317" s="13"/>
      <c r="Y317" s="13"/>
      <c r="Z317" s="13"/>
      <c r="AA317" s="13"/>
      <c r="AB317" s="13"/>
      <c r="AC317" s="13"/>
      <c r="AD317" s="13"/>
      <c r="AE317" s="13"/>
      <c r="AT317" s="250" t="s">
        <v>162</v>
      </c>
      <c r="AU317" s="250" t="s">
        <v>82</v>
      </c>
      <c r="AV317" s="13" t="s">
        <v>82</v>
      </c>
      <c r="AW317" s="13" t="s">
        <v>30</v>
      </c>
      <c r="AX317" s="13" t="s">
        <v>78</v>
      </c>
      <c r="AY317" s="250" t="s">
        <v>128</v>
      </c>
    </row>
    <row r="318" s="2" customFormat="1" ht="16.5" customHeight="1">
      <c r="A318" s="37"/>
      <c r="B318" s="38"/>
      <c r="C318" s="251" t="s">
        <v>457</v>
      </c>
      <c r="D318" s="251" t="s">
        <v>200</v>
      </c>
      <c r="E318" s="252" t="s">
        <v>445</v>
      </c>
      <c r="F318" s="253" t="s">
        <v>446</v>
      </c>
      <c r="G318" s="254" t="s">
        <v>176</v>
      </c>
      <c r="H318" s="255">
        <v>3.1419999999999999</v>
      </c>
      <c r="I318" s="256"/>
      <c r="J318" s="257">
        <f>ROUND(I318*H318,2)</f>
        <v>0</v>
      </c>
      <c r="K318" s="253" t="s">
        <v>158</v>
      </c>
      <c r="L318" s="258"/>
      <c r="M318" s="259" t="s">
        <v>1</v>
      </c>
      <c r="N318" s="260" t="s">
        <v>38</v>
      </c>
      <c r="O318" s="90"/>
      <c r="P318" s="224">
        <f>O318*H318</f>
        <v>0</v>
      </c>
      <c r="Q318" s="224">
        <v>0.14999999999999999</v>
      </c>
      <c r="R318" s="224">
        <f>Q318*H318</f>
        <v>0.47129999999999994</v>
      </c>
      <c r="S318" s="224">
        <v>0</v>
      </c>
      <c r="T318" s="225">
        <f>S318*H318</f>
        <v>0</v>
      </c>
      <c r="U318" s="37"/>
      <c r="V318" s="37"/>
      <c r="W318" s="37"/>
      <c r="X318" s="37"/>
      <c r="Y318" s="37"/>
      <c r="Z318" s="37"/>
      <c r="AA318" s="37"/>
      <c r="AB318" s="37"/>
      <c r="AC318" s="37"/>
      <c r="AD318" s="37"/>
      <c r="AE318" s="37"/>
      <c r="AR318" s="226" t="s">
        <v>100</v>
      </c>
      <c r="AT318" s="226" t="s">
        <v>200</v>
      </c>
      <c r="AU318" s="226" t="s">
        <v>82</v>
      </c>
      <c r="AY318" s="16" t="s">
        <v>128</v>
      </c>
      <c r="BE318" s="227">
        <f>IF(N318="základní",J318,0)</f>
        <v>0</v>
      </c>
      <c r="BF318" s="227">
        <f>IF(N318="snížená",J318,0)</f>
        <v>0</v>
      </c>
      <c r="BG318" s="227">
        <f>IF(N318="zákl. přenesená",J318,0)</f>
        <v>0</v>
      </c>
      <c r="BH318" s="227">
        <f>IF(N318="sníž. přenesená",J318,0)</f>
        <v>0</v>
      </c>
      <c r="BI318" s="227">
        <f>IF(N318="nulová",J318,0)</f>
        <v>0</v>
      </c>
      <c r="BJ318" s="16" t="s">
        <v>78</v>
      </c>
      <c r="BK318" s="227">
        <f>ROUND(I318*H318,2)</f>
        <v>0</v>
      </c>
      <c r="BL318" s="16" t="s">
        <v>88</v>
      </c>
      <c r="BM318" s="226" t="s">
        <v>891</v>
      </c>
    </row>
    <row r="319" s="2" customFormat="1">
      <c r="A319" s="37"/>
      <c r="B319" s="38"/>
      <c r="C319" s="39"/>
      <c r="D319" s="228" t="s">
        <v>160</v>
      </c>
      <c r="E319" s="39"/>
      <c r="F319" s="239" t="s">
        <v>446</v>
      </c>
      <c r="G319" s="39"/>
      <c r="H319" s="39"/>
      <c r="I319" s="230"/>
      <c r="J319" s="39"/>
      <c r="K319" s="39"/>
      <c r="L319" s="43"/>
      <c r="M319" s="231"/>
      <c r="N319" s="232"/>
      <c r="O319" s="90"/>
      <c r="P319" s="90"/>
      <c r="Q319" s="90"/>
      <c r="R319" s="90"/>
      <c r="S319" s="90"/>
      <c r="T319" s="91"/>
      <c r="U319" s="37"/>
      <c r="V319" s="37"/>
      <c r="W319" s="37"/>
      <c r="X319" s="37"/>
      <c r="Y319" s="37"/>
      <c r="Z319" s="37"/>
      <c r="AA319" s="37"/>
      <c r="AB319" s="37"/>
      <c r="AC319" s="37"/>
      <c r="AD319" s="37"/>
      <c r="AE319" s="37"/>
      <c r="AT319" s="16" t="s">
        <v>160</v>
      </c>
      <c r="AU319" s="16" t="s">
        <v>82</v>
      </c>
    </row>
    <row r="320" s="2" customFormat="1">
      <c r="A320" s="37"/>
      <c r="B320" s="38"/>
      <c r="C320" s="39"/>
      <c r="D320" s="228" t="s">
        <v>134</v>
      </c>
      <c r="E320" s="39"/>
      <c r="F320" s="229" t="s">
        <v>448</v>
      </c>
      <c r="G320" s="39"/>
      <c r="H320" s="39"/>
      <c r="I320" s="230"/>
      <c r="J320" s="39"/>
      <c r="K320" s="39"/>
      <c r="L320" s="43"/>
      <c r="M320" s="231"/>
      <c r="N320" s="232"/>
      <c r="O320" s="90"/>
      <c r="P320" s="90"/>
      <c r="Q320" s="90"/>
      <c r="R320" s="90"/>
      <c r="S320" s="90"/>
      <c r="T320" s="91"/>
      <c r="U320" s="37"/>
      <c r="V320" s="37"/>
      <c r="W320" s="37"/>
      <c r="X320" s="37"/>
      <c r="Y320" s="37"/>
      <c r="Z320" s="37"/>
      <c r="AA320" s="37"/>
      <c r="AB320" s="37"/>
      <c r="AC320" s="37"/>
      <c r="AD320" s="37"/>
      <c r="AE320" s="37"/>
      <c r="AT320" s="16" t="s">
        <v>134</v>
      </c>
      <c r="AU320" s="16" t="s">
        <v>82</v>
      </c>
    </row>
    <row r="321" s="13" customFormat="1">
      <c r="A321" s="13"/>
      <c r="B321" s="240"/>
      <c r="C321" s="241"/>
      <c r="D321" s="228" t="s">
        <v>162</v>
      </c>
      <c r="E321" s="241"/>
      <c r="F321" s="243" t="s">
        <v>892</v>
      </c>
      <c r="G321" s="241"/>
      <c r="H321" s="244">
        <v>3.1419999999999999</v>
      </c>
      <c r="I321" s="245"/>
      <c r="J321" s="241"/>
      <c r="K321" s="241"/>
      <c r="L321" s="246"/>
      <c r="M321" s="247"/>
      <c r="N321" s="248"/>
      <c r="O321" s="248"/>
      <c r="P321" s="248"/>
      <c r="Q321" s="248"/>
      <c r="R321" s="248"/>
      <c r="S321" s="248"/>
      <c r="T321" s="249"/>
      <c r="U321" s="13"/>
      <c r="V321" s="13"/>
      <c r="W321" s="13"/>
      <c r="X321" s="13"/>
      <c r="Y321" s="13"/>
      <c r="Z321" s="13"/>
      <c r="AA321" s="13"/>
      <c r="AB321" s="13"/>
      <c r="AC321" s="13"/>
      <c r="AD321" s="13"/>
      <c r="AE321" s="13"/>
      <c r="AT321" s="250" t="s">
        <v>162</v>
      </c>
      <c r="AU321" s="250" t="s">
        <v>82</v>
      </c>
      <c r="AV321" s="13" t="s">
        <v>82</v>
      </c>
      <c r="AW321" s="13" t="s">
        <v>4</v>
      </c>
      <c r="AX321" s="13" t="s">
        <v>78</v>
      </c>
      <c r="AY321" s="250" t="s">
        <v>128</v>
      </c>
    </row>
    <row r="322" s="2" customFormat="1">
      <c r="A322" s="37"/>
      <c r="B322" s="38"/>
      <c r="C322" s="215" t="s">
        <v>464</v>
      </c>
      <c r="D322" s="215" t="s">
        <v>129</v>
      </c>
      <c r="E322" s="216" t="s">
        <v>451</v>
      </c>
      <c r="F322" s="217" t="s">
        <v>452</v>
      </c>
      <c r="G322" s="218" t="s">
        <v>176</v>
      </c>
      <c r="H322" s="219">
        <v>335.19999999999999</v>
      </c>
      <c r="I322" s="220"/>
      <c r="J322" s="221">
        <f>ROUND(I322*H322,2)</f>
        <v>0</v>
      </c>
      <c r="K322" s="217" t="s">
        <v>158</v>
      </c>
      <c r="L322" s="43"/>
      <c r="M322" s="222" t="s">
        <v>1</v>
      </c>
      <c r="N322" s="223" t="s">
        <v>38</v>
      </c>
      <c r="O322" s="90"/>
      <c r="P322" s="224">
        <f>O322*H322</f>
        <v>0</v>
      </c>
      <c r="Q322" s="224">
        <v>0.00034000000000000002</v>
      </c>
      <c r="R322" s="224">
        <f>Q322*H322</f>
        <v>0.113968</v>
      </c>
      <c r="S322" s="224">
        <v>0</v>
      </c>
      <c r="T322" s="225">
        <f>S322*H322</f>
        <v>0</v>
      </c>
      <c r="U322" s="37"/>
      <c r="V322" s="37"/>
      <c r="W322" s="37"/>
      <c r="X322" s="37"/>
      <c r="Y322" s="37"/>
      <c r="Z322" s="37"/>
      <c r="AA322" s="37"/>
      <c r="AB322" s="37"/>
      <c r="AC322" s="37"/>
      <c r="AD322" s="37"/>
      <c r="AE322" s="37"/>
      <c r="AR322" s="226" t="s">
        <v>88</v>
      </c>
      <c r="AT322" s="226" t="s">
        <v>129</v>
      </c>
      <c r="AU322" s="226" t="s">
        <v>82</v>
      </c>
      <c r="AY322" s="16" t="s">
        <v>128</v>
      </c>
      <c r="BE322" s="227">
        <f>IF(N322="základní",J322,0)</f>
        <v>0</v>
      </c>
      <c r="BF322" s="227">
        <f>IF(N322="snížená",J322,0)</f>
        <v>0</v>
      </c>
      <c r="BG322" s="227">
        <f>IF(N322="zákl. přenesená",J322,0)</f>
        <v>0</v>
      </c>
      <c r="BH322" s="227">
        <f>IF(N322="sníž. přenesená",J322,0)</f>
        <v>0</v>
      </c>
      <c r="BI322" s="227">
        <f>IF(N322="nulová",J322,0)</f>
        <v>0</v>
      </c>
      <c r="BJ322" s="16" t="s">
        <v>78</v>
      </c>
      <c r="BK322" s="227">
        <f>ROUND(I322*H322,2)</f>
        <v>0</v>
      </c>
      <c r="BL322" s="16" t="s">
        <v>88</v>
      </c>
      <c r="BM322" s="226" t="s">
        <v>893</v>
      </c>
    </row>
    <row r="323" s="2" customFormat="1">
      <c r="A323" s="37"/>
      <c r="B323" s="38"/>
      <c r="C323" s="39"/>
      <c r="D323" s="228" t="s">
        <v>160</v>
      </c>
      <c r="E323" s="39"/>
      <c r="F323" s="239" t="s">
        <v>454</v>
      </c>
      <c r="G323" s="39"/>
      <c r="H323" s="39"/>
      <c r="I323" s="230"/>
      <c r="J323" s="39"/>
      <c r="K323" s="39"/>
      <c r="L323" s="43"/>
      <c r="M323" s="231"/>
      <c r="N323" s="232"/>
      <c r="O323" s="90"/>
      <c r="P323" s="90"/>
      <c r="Q323" s="90"/>
      <c r="R323" s="90"/>
      <c r="S323" s="90"/>
      <c r="T323" s="91"/>
      <c r="U323" s="37"/>
      <c r="V323" s="37"/>
      <c r="W323" s="37"/>
      <c r="X323" s="37"/>
      <c r="Y323" s="37"/>
      <c r="Z323" s="37"/>
      <c r="AA323" s="37"/>
      <c r="AB323" s="37"/>
      <c r="AC323" s="37"/>
      <c r="AD323" s="37"/>
      <c r="AE323" s="37"/>
      <c r="AT323" s="16" t="s">
        <v>160</v>
      </c>
      <c r="AU323" s="16" t="s">
        <v>82</v>
      </c>
    </row>
    <row r="324" s="2" customFormat="1">
      <c r="A324" s="37"/>
      <c r="B324" s="38"/>
      <c r="C324" s="39"/>
      <c r="D324" s="228" t="s">
        <v>134</v>
      </c>
      <c r="E324" s="39"/>
      <c r="F324" s="229" t="s">
        <v>894</v>
      </c>
      <c r="G324" s="39"/>
      <c r="H324" s="39"/>
      <c r="I324" s="230"/>
      <c r="J324" s="39"/>
      <c r="K324" s="39"/>
      <c r="L324" s="43"/>
      <c r="M324" s="231"/>
      <c r="N324" s="232"/>
      <c r="O324" s="90"/>
      <c r="P324" s="90"/>
      <c r="Q324" s="90"/>
      <c r="R324" s="90"/>
      <c r="S324" s="90"/>
      <c r="T324" s="91"/>
      <c r="U324" s="37"/>
      <c r="V324" s="37"/>
      <c r="W324" s="37"/>
      <c r="X324" s="37"/>
      <c r="Y324" s="37"/>
      <c r="Z324" s="37"/>
      <c r="AA324" s="37"/>
      <c r="AB324" s="37"/>
      <c r="AC324" s="37"/>
      <c r="AD324" s="37"/>
      <c r="AE324" s="37"/>
      <c r="AT324" s="16" t="s">
        <v>134</v>
      </c>
      <c r="AU324" s="16" t="s">
        <v>82</v>
      </c>
    </row>
    <row r="325" s="13" customFormat="1">
      <c r="A325" s="13"/>
      <c r="B325" s="240"/>
      <c r="C325" s="241"/>
      <c r="D325" s="228" t="s">
        <v>162</v>
      </c>
      <c r="E325" s="242" t="s">
        <v>1</v>
      </c>
      <c r="F325" s="243" t="s">
        <v>895</v>
      </c>
      <c r="G325" s="241"/>
      <c r="H325" s="244">
        <v>335.19999999999999</v>
      </c>
      <c r="I325" s="245"/>
      <c r="J325" s="241"/>
      <c r="K325" s="241"/>
      <c r="L325" s="246"/>
      <c r="M325" s="247"/>
      <c r="N325" s="248"/>
      <c r="O325" s="248"/>
      <c r="P325" s="248"/>
      <c r="Q325" s="248"/>
      <c r="R325" s="248"/>
      <c r="S325" s="248"/>
      <c r="T325" s="249"/>
      <c r="U325" s="13"/>
      <c r="V325" s="13"/>
      <c r="W325" s="13"/>
      <c r="X325" s="13"/>
      <c r="Y325" s="13"/>
      <c r="Z325" s="13"/>
      <c r="AA325" s="13"/>
      <c r="AB325" s="13"/>
      <c r="AC325" s="13"/>
      <c r="AD325" s="13"/>
      <c r="AE325" s="13"/>
      <c r="AT325" s="250" t="s">
        <v>162</v>
      </c>
      <c r="AU325" s="250" t="s">
        <v>82</v>
      </c>
      <c r="AV325" s="13" t="s">
        <v>82</v>
      </c>
      <c r="AW325" s="13" t="s">
        <v>30</v>
      </c>
      <c r="AX325" s="13" t="s">
        <v>78</v>
      </c>
      <c r="AY325" s="250" t="s">
        <v>128</v>
      </c>
    </row>
    <row r="326" s="2" customFormat="1" ht="21.75" customHeight="1">
      <c r="A326" s="37"/>
      <c r="B326" s="38"/>
      <c r="C326" s="215" t="s">
        <v>470</v>
      </c>
      <c r="D326" s="215" t="s">
        <v>129</v>
      </c>
      <c r="E326" s="216" t="s">
        <v>458</v>
      </c>
      <c r="F326" s="217" t="s">
        <v>459</v>
      </c>
      <c r="G326" s="218" t="s">
        <v>176</v>
      </c>
      <c r="H326" s="219">
        <v>177.59999999999999</v>
      </c>
      <c r="I326" s="220"/>
      <c r="J326" s="221">
        <f>ROUND(I326*H326,2)</f>
        <v>0</v>
      </c>
      <c r="K326" s="217" t="s">
        <v>158</v>
      </c>
      <c r="L326" s="43"/>
      <c r="M326" s="222" t="s">
        <v>1</v>
      </c>
      <c r="N326" s="223" t="s">
        <v>38</v>
      </c>
      <c r="O326" s="90"/>
      <c r="P326" s="224">
        <f>O326*H326</f>
        <v>0</v>
      </c>
      <c r="Q326" s="224">
        <v>0</v>
      </c>
      <c r="R326" s="224">
        <f>Q326*H326</f>
        <v>0</v>
      </c>
      <c r="S326" s="224">
        <v>0</v>
      </c>
      <c r="T326" s="225">
        <f>S326*H326</f>
        <v>0</v>
      </c>
      <c r="U326" s="37"/>
      <c r="V326" s="37"/>
      <c r="W326" s="37"/>
      <c r="X326" s="37"/>
      <c r="Y326" s="37"/>
      <c r="Z326" s="37"/>
      <c r="AA326" s="37"/>
      <c r="AB326" s="37"/>
      <c r="AC326" s="37"/>
      <c r="AD326" s="37"/>
      <c r="AE326" s="37"/>
      <c r="AR326" s="226" t="s">
        <v>88</v>
      </c>
      <c r="AT326" s="226" t="s">
        <v>129</v>
      </c>
      <c r="AU326" s="226" t="s">
        <v>82</v>
      </c>
      <c r="AY326" s="16" t="s">
        <v>128</v>
      </c>
      <c r="BE326" s="227">
        <f>IF(N326="základní",J326,0)</f>
        <v>0</v>
      </c>
      <c r="BF326" s="227">
        <f>IF(N326="snížená",J326,0)</f>
        <v>0</v>
      </c>
      <c r="BG326" s="227">
        <f>IF(N326="zákl. přenesená",J326,0)</f>
        <v>0</v>
      </c>
      <c r="BH326" s="227">
        <f>IF(N326="sníž. přenesená",J326,0)</f>
        <v>0</v>
      </c>
      <c r="BI326" s="227">
        <f>IF(N326="nulová",J326,0)</f>
        <v>0</v>
      </c>
      <c r="BJ326" s="16" t="s">
        <v>78</v>
      </c>
      <c r="BK326" s="227">
        <f>ROUND(I326*H326,2)</f>
        <v>0</v>
      </c>
      <c r="BL326" s="16" t="s">
        <v>88</v>
      </c>
      <c r="BM326" s="226" t="s">
        <v>896</v>
      </c>
    </row>
    <row r="327" s="2" customFormat="1">
      <c r="A327" s="37"/>
      <c r="B327" s="38"/>
      <c r="C327" s="39"/>
      <c r="D327" s="228" t="s">
        <v>160</v>
      </c>
      <c r="E327" s="39"/>
      <c r="F327" s="239" t="s">
        <v>461</v>
      </c>
      <c r="G327" s="39"/>
      <c r="H327" s="39"/>
      <c r="I327" s="230"/>
      <c r="J327" s="39"/>
      <c r="K327" s="39"/>
      <c r="L327" s="43"/>
      <c r="M327" s="231"/>
      <c r="N327" s="232"/>
      <c r="O327" s="90"/>
      <c r="P327" s="90"/>
      <c r="Q327" s="90"/>
      <c r="R327" s="90"/>
      <c r="S327" s="90"/>
      <c r="T327" s="91"/>
      <c r="U327" s="37"/>
      <c r="V327" s="37"/>
      <c r="W327" s="37"/>
      <c r="X327" s="37"/>
      <c r="Y327" s="37"/>
      <c r="Z327" s="37"/>
      <c r="AA327" s="37"/>
      <c r="AB327" s="37"/>
      <c r="AC327" s="37"/>
      <c r="AD327" s="37"/>
      <c r="AE327" s="37"/>
      <c r="AT327" s="16" t="s">
        <v>160</v>
      </c>
      <c r="AU327" s="16" t="s">
        <v>82</v>
      </c>
    </row>
    <row r="328" s="2" customFormat="1">
      <c r="A328" s="37"/>
      <c r="B328" s="38"/>
      <c r="C328" s="39"/>
      <c r="D328" s="228" t="s">
        <v>134</v>
      </c>
      <c r="E328" s="39"/>
      <c r="F328" s="229" t="s">
        <v>462</v>
      </c>
      <c r="G328" s="39"/>
      <c r="H328" s="39"/>
      <c r="I328" s="230"/>
      <c r="J328" s="39"/>
      <c r="K328" s="39"/>
      <c r="L328" s="43"/>
      <c r="M328" s="231"/>
      <c r="N328" s="232"/>
      <c r="O328" s="90"/>
      <c r="P328" s="90"/>
      <c r="Q328" s="90"/>
      <c r="R328" s="90"/>
      <c r="S328" s="90"/>
      <c r="T328" s="91"/>
      <c r="U328" s="37"/>
      <c r="V328" s="37"/>
      <c r="W328" s="37"/>
      <c r="X328" s="37"/>
      <c r="Y328" s="37"/>
      <c r="Z328" s="37"/>
      <c r="AA328" s="37"/>
      <c r="AB328" s="37"/>
      <c r="AC328" s="37"/>
      <c r="AD328" s="37"/>
      <c r="AE328" s="37"/>
      <c r="AT328" s="16" t="s">
        <v>134</v>
      </c>
      <c r="AU328" s="16" t="s">
        <v>82</v>
      </c>
    </row>
    <row r="329" s="13" customFormat="1">
      <c r="A329" s="13"/>
      <c r="B329" s="240"/>
      <c r="C329" s="241"/>
      <c r="D329" s="228" t="s">
        <v>162</v>
      </c>
      <c r="E329" s="242" t="s">
        <v>1</v>
      </c>
      <c r="F329" s="243" t="s">
        <v>897</v>
      </c>
      <c r="G329" s="241"/>
      <c r="H329" s="244">
        <v>177.59999999999999</v>
      </c>
      <c r="I329" s="245"/>
      <c r="J329" s="241"/>
      <c r="K329" s="241"/>
      <c r="L329" s="246"/>
      <c r="M329" s="247"/>
      <c r="N329" s="248"/>
      <c r="O329" s="248"/>
      <c r="P329" s="248"/>
      <c r="Q329" s="248"/>
      <c r="R329" s="248"/>
      <c r="S329" s="248"/>
      <c r="T329" s="249"/>
      <c r="U329" s="13"/>
      <c r="V329" s="13"/>
      <c r="W329" s="13"/>
      <c r="X329" s="13"/>
      <c r="Y329" s="13"/>
      <c r="Z329" s="13"/>
      <c r="AA329" s="13"/>
      <c r="AB329" s="13"/>
      <c r="AC329" s="13"/>
      <c r="AD329" s="13"/>
      <c r="AE329" s="13"/>
      <c r="AT329" s="250" t="s">
        <v>162</v>
      </c>
      <c r="AU329" s="250" t="s">
        <v>82</v>
      </c>
      <c r="AV329" s="13" t="s">
        <v>82</v>
      </c>
      <c r="AW329" s="13" t="s">
        <v>30</v>
      </c>
      <c r="AX329" s="13" t="s">
        <v>78</v>
      </c>
      <c r="AY329" s="250" t="s">
        <v>128</v>
      </c>
    </row>
    <row r="330" s="2" customFormat="1">
      <c r="A330" s="37"/>
      <c r="B330" s="38"/>
      <c r="C330" s="215" t="s">
        <v>476</v>
      </c>
      <c r="D330" s="215" t="s">
        <v>129</v>
      </c>
      <c r="E330" s="216" t="s">
        <v>465</v>
      </c>
      <c r="F330" s="217" t="s">
        <v>466</v>
      </c>
      <c r="G330" s="218" t="s">
        <v>176</v>
      </c>
      <c r="H330" s="219">
        <v>18</v>
      </c>
      <c r="I330" s="220"/>
      <c r="J330" s="221">
        <f>ROUND(I330*H330,2)</f>
        <v>0</v>
      </c>
      <c r="K330" s="217" t="s">
        <v>158</v>
      </c>
      <c r="L330" s="43"/>
      <c r="M330" s="222" t="s">
        <v>1</v>
      </c>
      <c r="N330" s="223" t="s">
        <v>38</v>
      </c>
      <c r="O330" s="90"/>
      <c r="P330" s="224">
        <f>O330*H330</f>
        <v>0</v>
      </c>
      <c r="Q330" s="224">
        <v>0.00017000000000000001</v>
      </c>
      <c r="R330" s="224">
        <f>Q330*H330</f>
        <v>0.0030600000000000002</v>
      </c>
      <c r="S330" s="224">
        <v>0</v>
      </c>
      <c r="T330" s="225">
        <f>S330*H330</f>
        <v>0</v>
      </c>
      <c r="U330" s="37"/>
      <c r="V330" s="37"/>
      <c r="W330" s="37"/>
      <c r="X330" s="37"/>
      <c r="Y330" s="37"/>
      <c r="Z330" s="37"/>
      <c r="AA330" s="37"/>
      <c r="AB330" s="37"/>
      <c r="AC330" s="37"/>
      <c r="AD330" s="37"/>
      <c r="AE330" s="37"/>
      <c r="AR330" s="226" t="s">
        <v>88</v>
      </c>
      <c r="AT330" s="226" t="s">
        <v>129</v>
      </c>
      <c r="AU330" s="226" t="s">
        <v>82</v>
      </c>
      <c r="AY330" s="16" t="s">
        <v>128</v>
      </c>
      <c r="BE330" s="227">
        <f>IF(N330="základní",J330,0)</f>
        <v>0</v>
      </c>
      <c r="BF330" s="227">
        <f>IF(N330="snížená",J330,0)</f>
        <v>0</v>
      </c>
      <c r="BG330" s="227">
        <f>IF(N330="zákl. přenesená",J330,0)</f>
        <v>0</v>
      </c>
      <c r="BH330" s="227">
        <f>IF(N330="sníž. přenesená",J330,0)</f>
        <v>0</v>
      </c>
      <c r="BI330" s="227">
        <f>IF(N330="nulová",J330,0)</f>
        <v>0</v>
      </c>
      <c r="BJ330" s="16" t="s">
        <v>78</v>
      </c>
      <c r="BK330" s="227">
        <f>ROUND(I330*H330,2)</f>
        <v>0</v>
      </c>
      <c r="BL330" s="16" t="s">
        <v>88</v>
      </c>
      <c r="BM330" s="226" t="s">
        <v>898</v>
      </c>
    </row>
    <row r="331" s="2" customFormat="1">
      <c r="A331" s="37"/>
      <c r="B331" s="38"/>
      <c r="C331" s="39"/>
      <c r="D331" s="228" t="s">
        <v>160</v>
      </c>
      <c r="E331" s="39"/>
      <c r="F331" s="239" t="s">
        <v>468</v>
      </c>
      <c r="G331" s="39"/>
      <c r="H331" s="39"/>
      <c r="I331" s="230"/>
      <c r="J331" s="39"/>
      <c r="K331" s="39"/>
      <c r="L331" s="43"/>
      <c r="M331" s="231"/>
      <c r="N331" s="232"/>
      <c r="O331" s="90"/>
      <c r="P331" s="90"/>
      <c r="Q331" s="90"/>
      <c r="R331" s="90"/>
      <c r="S331" s="90"/>
      <c r="T331" s="91"/>
      <c r="U331" s="37"/>
      <c r="V331" s="37"/>
      <c r="W331" s="37"/>
      <c r="X331" s="37"/>
      <c r="Y331" s="37"/>
      <c r="Z331" s="37"/>
      <c r="AA331" s="37"/>
      <c r="AB331" s="37"/>
      <c r="AC331" s="37"/>
      <c r="AD331" s="37"/>
      <c r="AE331" s="37"/>
      <c r="AT331" s="16" t="s">
        <v>160</v>
      </c>
      <c r="AU331" s="16" t="s">
        <v>82</v>
      </c>
    </row>
    <row r="332" s="13" customFormat="1">
      <c r="A332" s="13"/>
      <c r="B332" s="240"/>
      <c r="C332" s="241"/>
      <c r="D332" s="228" t="s">
        <v>162</v>
      </c>
      <c r="E332" s="242" t="s">
        <v>1</v>
      </c>
      <c r="F332" s="243" t="s">
        <v>899</v>
      </c>
      <c r="G332" s="241"/>
      <c r="H332" s="244">
        <v>18</v>
      </c>
      <c r="I332" s="245"/>
      <c r="J332" s="241"/>
      <c r="K332" s="241"/>
      <c r="L332" s="246"/>
      <c r="M332" s="247"/>
      <c r="N332" s="248"/>
      <c r="O332" s="248"/>
      <c r="P332" s="248"/>
      <c r="Q332" s="248"/>
      <c r="R332" s="248"/>
      <c r="S332" s="248"/>
      <c r="T332" s="249"/>
      <c r="U332" s="13"/>
      <c r="V332" s="13"/>
      <c r="W332" s="13"/>
      <c r="X332" s="13"/>
      <c r="Y332" s="13"/>
      <c r="Z332" s="13"/>
      <c r="AA332" s="13"/>
      <c r="AB332" s="13"/>
      <c r="AC332" s="13"/>
      <c r="AD332" s="13"/>
      <c r="AE332" s="13"/>
      <c r="AT332" s="250" t="s">
        <v>162</v>
      </c>
      <c r="AU332" s="250" t="s">
        <v>82</v>
      </c>
      <c r="AV332" s="13" t="s">
        <v>82</v>
      </c>
      <c r="AW332" s="13" t="s">
        <v>30</v>
      </c>
      <c r="AX332" s="13" t="s">
        <v>78</v>
      </c>
      <c r="AY332" s="250" t="s">
        <v>128</v>
      </c>
    </row>
    <row r="333" s="2" customFormat="1" ht="33" customHeight="1">
      <c r="A333" s="37"/>
      <c r="B333" s="38"/>
      <c r="C333" s="215" t="s">
        <v>482</v>
      </c>
      <c r="D333" s="215" t="s">
        <v>129</v>
      </c>
      <c r="E333" s="216" t="s">
        <v>493</v>
      </c>
      <c r="F333" s="217" t="s">
        <v>494</v>
      </c>
      <c r="G333" s="218" t="s">
        <v>157</v>
      </c>
      <c r="H333" s="219">
        <v>197</v>
      </c>
      <c r="I333" s="220"/>
      <c r="J333" s="221">
        <f>ROUND(I333*H333,2)</f>
        <v>0</v>
      </c>
      <c r="K333" s="217" t="s">
        <v>1</v>
      </c>
      <c r="L333" s="43"/>
      <c r="M333" s="222" t="s">
        <v>1</v>
      </c>
      <c r="N333" s="223" t="s">
        <v>38</v>
      </c>
      <c r="O333" s="90"/>
      <c r="P333" s="224">
        <f>O333*H333</f>
        <v>0</v>
      </c>
      <c r="Q333" s="224">
        <v>0</v>
      </c>
      <c r="R333" s="224">
        <f>Q333*H333</f>
        <v>0</v>
      </c>
      <c r="S333" s="224">
        <v>0</v>
      </c>
      <c r="T333" s="225">
        <f>S333*H333</f>
        <v>0</v>
      </c>
      <c r="U333" s="37"/>
      <c r="V333" s="37"/>
      <c r="W333" s="37"/>
      <c r="X333" s="37"/>
      <c r="Y333" s="37"/>
      <c r="Z333" s="37"/>
      <c r="AA333" s="37"/>
      <c r="AB333" s="37"/>
      <c r="AC333" s="37"/>
      <c r="AD333" s="37"/>
      <c r="AE333" s="37"/>
      <c r="AR333" s="226" t="s">
        <v>88</v>
      </c>
      <c r="AT333" s="226" t="s">
        <v>129</v>
      </c>
      <c r="AU333" s="226" t="s">
        <v>82</v>
      </c>
      <c r="AY333" s="16" t="s">
        <v>128</v>
      </c>
      <c r="BE333" s="227">
        <f>IF(N333="základní",J333,0)</f>
        <v>0</v>
      </c>
      <c r="BF333" s="227">
        <f>IF(N333="snížená",J333,0)</f>
        <v>0</v>
      </c>
      <c r="BG333" s="227">
        <f>IF(N333="zákl. přenesená",J333,0)</f>
        <v>0</v>
      </c>
      <c r="BH333" s="227">
        <f>IF(N333="sníž. přenesená",J333,0)</f>
        <v>0</v>
      </c>
      <c r="BI333" s="227">
        <f>IF(N333="nulová",J333,0)</f>
        <v>0</v>
      </c>
      <c r="BJ333" s="16" t="s">
        <v>78</v>
      </c>
      <c r="BK333" s="227">
        <f>ROUND(I333*H333,2)</f>
        <v>0</v>
      </c>
      <c r="BL333" s="16" t="s">
        <v>88</v>
      </c>
      <c r="BM333" s="226" t="s">
        <v>900</v>
      </c>
    </row>
    <row r="334" s="2" customFormat="1">
      <c r="A334" s="37"/>
      <c r="B334" s="38"/>
      <c r="C334" s="39"/>
      <c r="D334" s="228" t="s">
        <v>160</v>
      </c>
      <c r="E334" s="39"/>
      <c r="F334" s="239" t="s">
        <v>496</v>
      </c>
      <c r="G334" s="39"/>
      <c r="H334" s="39"/>
      <c r="I334" s="230"/>
      <c r="J334" s="39"/>
      <c r="K334" s="39"/>
      <c r="L334" s="43"/>
      <c r="M334" s="231"/>
      <c r="N334" s="232"/>
      <c r="O334" s="90"/>
      <c r="P334" s="90"/>
      <c r="Q334" s="90"/>
      <c r="R334" s="90"/>
      <c r="S334" s="90"/>
      <c r="T334" s="91"/>
      <c r="U334" s="37"/>
      <c r="V334" s="37"/>
      <c r="W334" s="37"/>
      <c r="X334" s="37"/>
      <c r="Y334" s="37"/>
      <c r="Z334" s="37"/>
      <c r="AA334" s="37"/>
      <c r="AB334" s="37"/>
      <c r="AC334" s="37"/>
      <c r="AD334" s="37"/>
      <c r="AE334" s="37"/>
      <c r="AT334" s="16" t="s">
        <v>160</v>
      </c>
      <c r="AU334" s="16" t="s">
        <v>82</v>
      </c>
    </row>
    <row r="335" s="13" customFormat="1">
      <c r="A335" s="13"/>
      <c r="B335" s="240"/>
      <c r="C335" s="241"/>
      <c r="D335" s="228" t="s">
        <v>162</v>
      </c>
      <c r="E335" s="242" t="s">
        <v>1</v>
      </c>
      <c r="F335" s="243" t="s">
        <v>901</v>
      </c>
      <c r="G335" s="241"/>
      <c r="H335" s="244">
        <v>197</v>
      </c>
      <c r="I335" s="245"/>
      <c r="J335" s="241"/>
      <c r="K335" s="241"/>
      <c r="L335" s="246"/>
      <c r="M335" s="247"/>
      <c r="N335" s="248"/>
      <c r="O335" s="248"/>
      <c r="P335" s="248"/>
      <c r="Q335" s="248"/>
      <c r="R335" s="248"/>
      <c r="S335" s="248"/>
      <c r="T335" s="249"/>
      <c r="U335" s="13"/>
      <c r="V335" s="13"/>
      <c r="W335" s="13"/>
      <c r="X335" s="13"/>
      <c r="Y335" s="13"/>
      <c r="Z335" s="13"/>
      <c r="AA335" s="13"/>
      <c r="AB335" s="13"/>
      <c r="AC335" s="13"/>
      <c r="AD335" s="13"/>
      <c r="AE335" s="13"/>
      <c r="AT335" s="250" t="s">
        <v>162</v>
      </c>
      <c r="AU335" s="250" t="s">
        <v>82</v>
      </c>
      <c r="AV335" s="13" t="s">
        <v>82</v>
      </c>
      <c r="AW335" s="13" t="s">
        <v>30</v>
      </c>
      <c r="AX335" s="13" t="s">
        <v>78</v>
      </c>
      <c r="AY335" s="250" t="s">
        <v>128</v>
      </c>
    </row>
    <row r="336" s="2" customFormat="1" ht="33" customHeight="1">
      <c r="A336" s="37"/>
      <c r="B336" s="38"/>
      <c r="C336" s="215" t="s">
        <v>487</v>
      </c>
      <c r="D336" s="215" t="s">
        <v>129</v>
      </c>
      <c r="E336" s="216" t="s">
        <v>500</v>
      </c>
      <c r="F336" s="217" t="s">
        <v>501</v>
      </c>
      <c r="G336" s="218" t="s">
        <v>157</v>
      </c>
      <c r="H336" s="219">
        <v>11820</v>
      </c>
      <c r="I336" s="220"/>
      <c r="J336" s="221">
        <f>ROUND(I336*H336,2)</f>
        <v>0</v>
      </c>
      <c r="K336" s="217" t="s">
        <v>158</v>
      </c>
      <c r="L336" s="43"/>
      <c r="M336" s="222" t="s">
        <v>1</v>
      </c>
      <c r="N336" s="223" t="s">
        <v>38</v>
      </c>
      <c r="O336" s="90"/>
      <c r="P336" s="224">
        <f>O336*H336</f>
        <v>0</v>
      </c>
      <c r="Q336" s="224">
        <v>0</v>
      </c>
      <c r="R336" s="224">
        <f>Q336*H336</f>
        <v>0</v>
      </c>
      <c r="S336" s="224">
        <v>0</v>
      </c>
      <c r="T336" s="225">
        <f>S336*H336</f>
        <v>0</v>
      </c>
      <c r="U336" s="37"/>
      <c r="V336" s="37"/>
      <c r="W336" s="37"/>
      <c r="X336" s="37"/>
      <c r="Y336" s="37"/>
      <c r="Z336" s="37"/>
      <c r="AA336" s="37"/>
      <c r="AB336" s="37"/>
      <c r="AC336" s="37"/>
      <c r="AD336" s="37"/>
      <c r="AE336" s="37"/>
      <c r="AR336" s="226" t="s">
        <v>88</v>
      </c>
      <c r="AT336" s="226" t="s">
        <v>129</v>
      </c>
      <c r="AU336" s="226" t="s">
        <v>82</v>
      </c>
      <c r="AY336" s="16" t="s">
        <v>128</v>
      </c>
      <c r="BE336" s="227">
        <f>IF(N336="základní",J336,0)</f>
        <v>0</v>
      </c>
      <c r="BF336" s="227">
        <f>IF(N336="snížená",J336,0)</f>
        <v>0</v>
      </c>
      <c r="BG336" s="227">
        <f>IF(N336="zákl. přenesená",J336,0)</f>
        <v>0</v>
      </c>
      <c r="BH336" s="227">
        <f>IF(N336="sníž. přenesená",J336,0)</f>
        <v>0</v>
      </c>
      <c r="BI336" s="227">
        <f>IF(N336="nulová",J336,0)</f>
        <v>0</v>
      </c>
      <c r="BJ336" s="16" t="s">
        <v>78</v>
      </c>
      <c r="BK336" s="227">
        <f>ROUND(I336*H336,2)</f>
        <v>0</v>
      </c>
      <c r="BL336" s="16" t="s">
        <v>88</v>
      </c>
      <c r="BM336" s="226" t="s">
        <v>902</v>
      </c>
    </row>
    <row r="337" s="2" customFormat="1">
      <c r="A337" s="37"/>
      <c r="B337" s="38"/>
      <c r="C337" s="39"/>
      <c r="D337" s="228" t="s">
        <v>160</v>
      </c>
      <c r="E337" s="39"/>
      <c r="F337" s="239" t="s">
        <v>503</v>
      </c>
      <c r="G337" s="39"/>
      <c r="H337" s="39"/>
      <c r="I337" s="230"/>
      <c r="J337" s="39"/>
      <c r="K337" s="39"/>
      <c r="L337" s="43"/>
      <c r="M337" s="231"/>
      <c r="N337" s="232"/>
      <c r="O337" s="90"/>
      <c r="P337" s="90"/>
      <c r="Q337" s="90"/>
      <c r="R337" s="90"/>
      <c r="S337" s="90"/>
      <c r="T337" s="91"/>
      <c r="U337" s="37"/>
      <c r="V337" s="37"/>
      <c r="W337" s="37"/>
      <c r="X337" s="37"/>
      <c r="Y337" s="37"/>
      <c r="Z337" s="37"/>
      <c r="AA337" s="37"/>
      <c r="AB337" s="37"/>
      <c r="AC337" s="37"/>
      <c r="AD337" s="37"/>
      <c r="AE337" s="37"/>
      <c r="AT337" s="16" t="s">
        <v>160</v>
      </c>
      <c r="AU337" s="16" t="s">
        <v>82</v>
      </c>
    </row>
    <row r="338" s="2" customFormat="1">
      <c r="A338" s="37"/>
      <c r="B338" s="38"/>
      <c r="C338" s="39"/>
      <c r="D338" s="228" t="s">
        <v>134</v>
      </c>
      <c r="E338" s="39"/>
      <c r="F338" s="229" t="s">
        <v>504</v>
      </c>
      <c r="G338" s="39"/>
      <c r="H338" s="39"/>
      <c r="I338" s="230"/>
      <c r="J338" s="39"/>
      <c r="K338" s="39"/>
      <c r="L338" s="43"/>
      <c r="M338" s="231"/>
      <c r="N338" s="232"/>
      <c r="O338" s="90"/>
      <c r="P338" s="90"/>
      <c r="Q338" s="90"/>
      <c r="R338" s="90"/>
      <c r="S338" s="90"/>
      <c r="T338" s="91"/>
      <c r="U338" s="37"/>
      <c r="V338" s="37"/>
      <c r="W338" s="37"/>
      <c r="X338" s="37"/>
      <c r="Y338" s="37"/>
      <c r="Z338" s="37"/>
      <c r="AA338" s="37"/>
      <c r="AB338" s="37"/>
      <c r="AC338" s="37"/>
      <c r="AD338" s="37"/>
      <c r="AE338" s="37"/>
      <c r="AT338" s="16" t="s">
        <v>134</v>
      </c>
      <c r="AU338" s="16" t="s">
        <v>82</v>
      </c>
    </row>
    <row r="339" s="13" customFormat="1">
      <c r="A339" s="13"/>
      <c r="B339" s="240"/>
      <c r="C339" s="241"/>
      <c r="D339" s="228" t="s">
        <v>162</v>
      </c>
      <c r="E339" s="242" t="s">
        <v>1</v>
      </c>
      <c r="F339" s="243" t="s">
        <v>903</v>
      </c>
      <c r="G339" s="241"/>
      <c r="H339" s="244">
        <v>11820</v>
      </c>
      <c r="I339" s="245"/>
      <c r="J339" s="241"/>
      <c r="K339" s="241"/>
      <c r="L339" s="246"/>
      <c r="M339" s="247"/>
      <c r="N339" s="248"/>
      <c r="O339" s="248"/>
      <c r="P339" s="248"/>
      <c r="Q339" s="248"/>
      <c r="R339" s="248"/>
      <c r="S339" s="248"/>
      <c r="T339" s="249"/>
      <c r="U339" s="13"/>
      <c r="V339" s="13"/>
      <c r="W339" s="13"/>
      <c r="X339" s="13"/>
      <c r="Y339" s="13"/>
      <c r="Z339" s="13"/>
      <c r="AA339" s="13"/>
      <c r="AB339" s="13"/>
      <c r="AC339" s="13"/>
      <c r="AD339" s="13"/>
      <c r="AE339" s="13"/>
      <c r="AT339" s="250" t="s">
        <v>162</v>
      </c>
      <c r="AU339" s="250" t="s">
        <v>82</v>
      </c>
      <c r="AV339" s="13" t="s">
        <v>82</v>
      </c>
      <c r="AW339" s="13" t="s">
        <v>30</v>
      </c>
      <c r="AX339" s="13" t="s">
        <v>78</v>
      </c>
      <c r="AY339" s="250" t="s">
        <v>128</v>
      </c>
    </row>
    <row r="340" s="2" customFormat="1" ht="33" customHeight="1">
      <c r="A340" s="37"/>
      <c r="B340" s="38"/>
      <c r="C340" s="215" t="s">
        <v>492</v>
      </c>
      <c r="D340" s="215" t="s">
        <v>129</v>
      </c>
      <c r="E340" s="216" t="s">
        <v>507</v>
      </c>
      <c r="F340" s="217" t="s">
        <v>508</v>
      </c>
      <c r="G340" s="218" t="s">
        <v>157</v>
      </c>
      <c r="H340" s="219">
        <v>197</v>
      </c>
      <c r="I340" s="220"/>
      <c r="J340" s="221">
        <f>ROUND(I340*H340,2)</f>
        <v>0</v>
      </c>
      <c r="K340" s="217" t="s">
        <v>158</v>
      </c>
      <c r="L340" s="43"/>
      <c r="M340" s="222" t="s">
        <v>1</v>
      </c>
      <c r="N340" s="223" t="s">
        <v>38</v>
      </c>
      <c r="O340" s="90"/>
      <c r="P340" s="224">
        <f>O340*H340</f>
        <v>0</v>
      </c>
      <c r="Q340" s="224">
        <v>0</v>
      </c>
      <c r="R340" s="224">
        <f>Q340*H340</f>
        <v>0</v>
      </c>
      <c r="S340" s="224">
        <v>0</v>
      </c>
      <c r="T340" s="225">
        <f>S340*H340</f>
        <v>0</v>
      </c>
      <c r="U340" s="37"/>
      <c r="V340" s="37"/>
      <c r="W340" s="37"/>
      <c r="X340" s="37"/>
      <c r="Y340" s="37"/>
      <c r="Z340" s="37"/>
      <c r="AA340" s="37"/>
      <c r="AB340" s="37"/>
      <c r="AC340" s="37"/>
      <c r="AD340" s="37"/>
      <c r="AE340" s="37"/>
      <c r="AR340" s="226" t="s">
        <v>88</v>
      </c>
      <c r="AT340" s="226" t="s">
        <v>129</v>
      </c>
      <c r="AU340" s="226" t="s">
        <v>82</v>
      </c>
      <c r="AY340" s="16" t="s">
        <v>128</v>
      </c>
      <c r="BE340" s="227">
        <f>IF(N340="základní",J340,0)</f>
        <v>0</v>
      </c>
      <c r="BF340" s="227">
        <f>IF(N340="snížená",J340,0)</f>
        <v>0</v>
      </c>
      <c r="BG340" s="227">
        <f>IF(N340="zákl. přenesená",J340,0)</f>
        <v>0</v>
      </c>
      <c r="BH340" s="227">
        <f>IF(N340="sníž. přenesená",J340,0)</f>
        <v>0</v>
      </c>
      <c r="BI340" s="227">
        <f>IF(N340="nulová",J340,0)</f>
        <v>0</v>
      </c>
      <c r="BJ340" s="16" t="s">
        <v>78</v>
      </c>
      <c r="BK340" s="227">
        <f>ROUND(I340*H340,2)</f>
        <v>0</v>
      </c>
      <c r="BL340" s="16" t="s">
        <v>88</v>
      </c>
      <c r="BM340" s="226" t="s">
        <v>904</v>
      </c>
    </row>
    <row r="341" s="2" customFormat="1">
      <c r="A341" s="37"/>
      <c r="B341" s="38"/>
      <c r="C341" s="39"/>
      <c r="D341" s="228" t="s">
        <v>160</v>
      </c>
      <c r="E341" s="39"/>
      <c r="F341" s="239" t="s">
        <v>510</v>
      </c>
      <c r="G341" s="39"/>
      <c r="H341" s="39"/>
      <c r="I341" s="230"/>
      <c r="J341" s="39"/>
      <c r="K341" s="39"/>
      <c r="L341" s="43"/>
      <c r="M341" s="231"/>
      <c r="N341" s="232"/>
      <c r="O341" s="90"/>
      <c r="P341" s="90"/>
      <c r="Q341" s="90"/>
      <c r="R341" s="90"/>
      <c r="S341" s="90"/>
      <c r="T341" s="91"/>
      <c r="U341" s="37"/>
      <c r="V341" s="37"/>
      <c r="W341" s="37"/>
      <c r="X341" s="37"/>
      <c r="Y341" s="37"/>
      <c r="Z341" s="37"/>
      <c r="AA341" s="37"/>
      <c r="AB341" s="37"/>
      <c r="AC341" s="37"/>
      <c r="AD341" s="37"/>
      <c r="AE341" s="37"/>
      <c r="AT341" s="16" t="s">
        <v>160</v>
      </c>
      <c r="AU341" s="16" t="s">
        <v>82</v>
      </c>
    </row>
    <row r="342" s="13" customFormat="1">
      <c r="A342" s="13"/>
      <c r="B342" s="240"/>
      <c r="C342" s="241"/>
      <c r="D342" s="228" t="s">
        <v>162</v>
      </c>
      <c r="E342" s="242" t="s">
        <v>1</v>
      </c>
      <c r="F342" s="243" t="s">
        <v>901</v>
      </c>
      <c r="G342" s="241"/>
      <c r="H342" s="244">
        <v>197</v>
      </c>
      <c r="I342" s="245"/>
      <c r="J342" s="241"/>
      <c r="K342" s="241"/>
      <c r="L342" s="246"/>
      <c r="M342" s="247"/>
      <c r="N342" s="248"/>
      <c r="O342" s="248"/>
      <c r="P342" s="248"/>
      <c r="Q342" s="248"/>
      <c r="R342" s="248"/>
      <c r="S342" s="248"/>
      <c r="T342" s="249"/>
      <c r="U342" s="13"/>
      <c r="V342" s="13"/>
      <c r="W342" s="13"/>
      <c r="X342" s="13"/>
      <c r="Y342" s="13"/>
      <c r="Z342" s="13"/>
      <c r="AA342" s="13"/>
      <c r="AB342" s="13"/>
      <c r="AC342" s="13"/>
      <c r="AD342" s="13"/>
      <c r="AE342" s="13"/>
      <c r="AT342" s="250" t="s">
        <v>162</v>
      </c>
      <c r="AU342" s="250" t="s">
        <v>82</v>
      </c>
      <c r="AV342" s="13" t="s">
        <v>82</v>
      </c>
      <c r="AW342" s="13" t="s">
        <v>30</v>
      </c>
      <c r="AX342" s="13" t="s">
        <v>78</v>
      </c>
      <c r="AY342" s="250" t="s">
        <v>128</v>
      </c>
    </row>
    <row r="343" s="2" customFormat="1" ht="16.5" customHeight="1">
      <c r="A343" s="37"/>
      <c r="B343" s="38"/>
      <c r="C343" s="215" t="s">
        <v>499</v>
      </c>
      <c r="D343" s="215" t="s">
        <v>129</v>
      </c>
      <c r="E343" s="216" t="s">
        <v>541</v>
      </c>
      <c r="F343" s="217" t="s">
        <v>542</v>
      </c>
      <c r="G343" s="218" t="s">
        <v>183</v>
      </c>
      <c r="H343" s="219">
        <v>90.164000000000001</v>
      </c>
      <c r="I343" s="220"/>
      <c r="J343" s="221">
        <f>ROUND(I343*H343,2)</f>
        <v>0</v>
      </c>
      <c r="K343" s="217" t="s">
        <v>158</v>
      </c>
      <c r="L343" s="43"/>
      <c r="M343" s="222" t="s">
        <v>1</v>
      </c>
      <c r="N343" s="223" t="s">
        <v>38</v>
      </c>
      <c r="O343" s="90"/>
      <c r="P343" s="224">
        <f>O343*H343</f>
        <v>0</v>
      </c>
      <c r="Q343" s="224">
        <v>0.12171</v>
      </c>
      <c r="R343" s="224">
        <f>Q343*H343</f>
        <v>10.973860439999999</v>
      </c>
      <c r="S343" s="224">
        <v>2.3999999999999999</v>
      </c>
      <c r="T343" s="225">
        <f>S343*H343</f>
        <v>216.39359999999999</v>
      </c>
      <c r="U343" s="37"/>
      <c r="V343" s="37"/>
      <c r="W343" s="37"/>
      <c r="X343" s="37"/>
      <c r="Y343" s="37"/>
      <c r="Z343" s="37"/>
      <c r="AA343" s="37"/>
      <c r="AB343" s="37"/>
      <c r="AC343" s="37"/>
      <c r="AD343" s="37"/>
      <c r="AE343" s="37"/>
      <c r="AR343" s="226" t="s">
        <v>88</v>
      </c>
      <c r="AT343" s="226" t="s">
        <v>129</v>
      </c>
      <c r="AU343" s="226" t="s">
        <v>82</v>
      </c>
      <c r="AY343" s="16" t="s">
        <v>128</v>
      </c>
      <c r="BE343" s="227">
        <f>IF(N343="základní",J343,0)</f>
        <v>0</v>
      </c>
      <c r="BF343" s="227">
        <f>IF(N343="snížená",J343,0)</f>
        <v>0</v>
      </c>
      <c r="BG343" s="227">
        <f>IF(N343="zákl. přenesená",J343,0)</f>
        <v>0</v>
      </c>
      <c r="BH343" s="227">
        <f>IF(N343="sníž. přenesená",J343,0)</f>
        <v>0</v>
      </c>
      <c r="BI343" s="227">
        <f>IF(N343="nulová",J343,0)</f>
        <v>0</v>
      </c>
      <c r="BJ343" s="16" t="s">
        <v>78</v>
      </c>
      <c r="BK343" s="227">
        <f>ROUND(I343*H343,2)</f>
        <v>0</v>
      </c>
      <c r="BL343" s="16" t="s">
        <v>88</v>
      </c>
      <c r="BM343" s="226" t="s">
        <v>905</v>
      </c>
    </row>
    <row r="344" s="2" customFormat="1">
      <c r="A344" s="37"/>
      <c r="B344" s="38"/>
      <c r="C344" s="39"/>
      <c r="D344" s="228" t="s">
        <v>160</v>
      </c>
      <c r="E344" s="39"/>
      <c r="F344" s="239" t="s">
        <v>544</v>
      </c>
      <c r="G344" s="39"/>
      <c r="H344" s="39"/>
      <c r="I344" s="230"/>
      <c r="J344" s="39"/>
      <c r="K344" s="39"/>
      <c r="L344" s="43"/>
      <c r="M344" s="231"/>
      <c r="N344" s="232"/>
      <c r="O344" s="90"/>
      <c r="P344" s="90"/>
      <c r="Q344" s="90"/>
      <c r="R344" s="90"/>
      <c r="S344" s="90"/>
      <c r="T344" s="91"/>
      <c r="U344" s="37"/>
      <c r="V344" s="37"/>
      <c r="W344" s="37"/>
      <c r="X344" s="37"/>
      <c r="Y344" s="37"/>
      <c r="Z344" s="37"/>
      <c r="AA344" s="37"/>
      <c r="AB344" s="37"/>
      <c r="AC344" s="37"/>
      <c r="AD344" s="37"/>
      <c r="AE344" s="37"/>
      <c r="AT344" s="16" t="s">
        <v>160</v>
      </c>
      <c r="AU344" s="16" t="s">
        <v>82</v>
      </c>
    </row>
    <row r="345" s="2" customFormat="1">
      <c r="A345" s="37"/>
      <c r="B345" s="38"/>
      <c r="C345" s="39"/>
      <c r="D345" s="228" t="s">
        <v>134</v>
      </c>
      <c r="E345" s="39"/>
      <c r="F345" s="229" t="s">
        <v>906</v>
      </c>
      <c r="G345" s="39"/>
      <c r="H345" s="39"/>
      <c r="I345" s="230"/>
      <c r="J345" s="39"/>
      <c r="K345" s="39"/>
      <c r="L345" s="43"/>
      <c r="M345" s="231"/>
      <c r="N345" s="232"/>
      <c r="O345" s="90"/>
      <c r="P345" s="90"/>
      <c r="Q345" s="90"/>
      <c r="R345" s="90"/>
      <c r="S345" s="90"/>
      <c r="T345" s="91"/>
      <c r="U345" s="37"/>
      <c r="V345" s="37"/>
      <c r="W345" s="37"/>
      <c r="X345" s="37"/>
      <c r="Y345" s="37"/>
      <c r="Z345" s="37"/>
      <c r="AA345" s="37"/>
      <c r="AB345" s="37"/>
      <c r="AC345" s="37"/>
      <c r="AD345" s="37"/>
      <c r="AE345" s="37"/>
      <c r="AT345" s="16" t="s">
        <v>134</v>
      </c>
      <c r="AU345" s="16" t="s">
        <v>82</v>
      </c>
    </row>
    <row r="346" s="13" customFormat="1">
      <c r="A346" s="13"/>
      <c r="B346" s="240"/>
      <c r="C346" s="241"/>
      <c r="D346" s="228" t="s">
        <v>162</v>
      </c>
      <c r="E346" s="242" t="s">
        <v>1</v>
      </c>
      <c r="F346" s="243" t="s">
        <v>907</v>
      </c>
      <c r="G346" s="241"/>
      <c r="H346" s="244">
        <v>90.164000000000001</v>
      </c>
      <c r="I346" s="245"/>
      <c r="J346" s="241"/>
      <c r="K346" s="241"/>
      <c r="L346" s="246"/>
      <c r="M346" s="247"/>
      <c r="N346" s="248"/>
      <c r="O346" s="248"/>
      <c r="P346" s="248"/>
      <c r="Q346" s="248"/>
      <c r="R346" s="248"/>
      <c r="S346" s="248"/>
      <c r="T346" s="249"/>
      <c r="U346" s="13"/>
      <c r="V346" s="13"/>
      <c r="W346" s="13"/>
      <c r="X346" s="13"/>
      <c r="Y346" s="13"/>
      <c r="Z346" s="13"/>
      <c r="AA346" s="13"/>
      <c r="AB346" s="13"/>
      <c r="AC346" s="13"/>
      <c r="AD346" s="13"/>
      <c r="AE346" s="13"/>
      <c r="AT346" s="250" t="s">
        <v>162</v>
      </c>
      <c r="AU346" s="250" t="s">
        <v>82</v>
      </c>
      <c r="AV346" s="13" t="s">
        <v>82</v>
      </c>
      <c r="AW346" s="13" t="s">
        <v>30</v>
      </c>
      <c r="AX346" s="13" t="s">
        <v>78</v>
      </c>
      <c r="AY346" s="250" t="s">
        <v>128</v>
      </c>
    </row>
    <row r="347" s="2" customFormat="1">
      <c r="A347" s="37"/>
      <c r="B347" s="38"/>
      <c r="C347" s="215" t="s">
        <v>506</v>
      </c>
      <c r="D347" s="215" t="s">
        <v>129</v>
      </c>
      <c r="E347" s="216" t="s">
        <v>548</v>
      </c>
      <c r="F347" s="217" t="s">
        <v>549</v>
      </c>
      <c r="G347" s="218" t="s">
        <v>176</v>
      </c>
      <c r="H347" s="219">
        <v>82</v>
      </c>
      <c r="I347" s="220"/>
      <c r="J347" s="221">
        <f>ROUND(I347*H347,2)</f>
        <v>0</v>
      </c>
      <c r="K347" s="217" t="s">
        <v>158</v>
      </c>
      <c r="L347" s="43"/>
      <c r="M347" s="222" t="s">
        <v>1</v>
      </c>
      <c r="N347" s="223" t="s">
        <v>38</v>
      </c>
      <c r="O347" s="90"/>
      <c r="P347" s="224">
        <f>O347*H347</f>
        <v>0</v>
      </c>
      <c r="Q347" s="224">
        <v>0</v>
      </c>
      <c r="R347" s="224">
        <f>Q347*H347</f>
        <v>0</v>
      </c>
      <c r="S347" s="224">
        <v>0.025000000000000001</v>
      </c>
      <c r="T347" s="225">
        <f>S347*H347</f>
        <v>2.0500000000000003</v>
      </c>
      <c r="U347" s="37"/>
      <c r="V347" s="37"/>
      <c r="W347" s="37"/>
      <c r="X347" s="37"/>
      <c r="Y347" s="37"/>
      <c r="Z347" s="37"/>
      <c r="AA347" s="37"/>
      <c r="AB347" s="37"/>
      <c r="AC347" s="37"/>
      <c r="AD347" s="37"/>
      <c r="AE347" s="37"/>
      <c r="AR347" s="226" t="s">
        <v>88</v>
      </c>
      <c r="AT347" s="226" t="s">
        <v>129</v>
      </c>
      <c r="AU347" s="226" t="s">
        <v>82</v>
      </c>
      <c r="AY347" s="16" t="s">
        <v>128</v>
      </c>
      <c r="BE347" s="227">
        <f>IF(N347="základní",J347,0)</f>
        <v>0</v>
      </c>
      <c r="BF347" s="227">
        <f>IF(N347="snížená",J347,0)</f>
        <v>0</v>
      </c>
      <c r="BG347" s="227">
        <f>IF(N347="zákl. přenesená",J347,0)</f>
        <v>0</v>
      </c>
      <c r="BH347" s="227">
        <f>IF(N347="sníž. přenesená",J347,0)</f>
        <v>0</v>
      </c>
      <c r="BI347" s="227">
        <f>IF(N347="nulová",J347,0)</f>
        <v>0</v>
      </c>
      <c r="BJ347" s="16" t="s">
        <v>78</v>
      </c>
      <c r="BK347" s="227">
        <f>ROUND(I347*H347,2)</f>
        <v>0</v>
      </c>
      <c r="BL347" s="16" t="s">
        <v>88</v>
      </c>
      <c r="BM347" s="226" t="s">
        <v>908</v>
      </c>
    </row>
    <row r="348" s="2" customFormat="1">
      <c r="A348" s="37"/>
      <c r="B348" s="38"/>
      <c r="C348" s="39"/>
      <c r="D348" s="228" t="s">
        <v>160</v>
      </c>
      <c r="E348" s="39"/>
      <c r="F348" s="239" t="s">
        <v>551</v>
      </c>
      <c r="G348" s="39"/>
      <c r="H348" s="39"/>
      <c r="I348" s="230"/>
      <c r="J348" s="39"/>
      <c r="K348" s="39"/>
      <c r="L348" s="43"/>
      <c r="M348" s="231"/>
      <c r="N348" s="232"/>
      <c r="O348" s="90"/>
      <c r="P348" s="90"/>
      <c r="Q348" s="90"/>
      <c r="R348" s="90"/>
      <c r="S348" s="90"/>
      <c r="T348" s="91"/>
      <c r="U348" s="37"/>
      <c r="V348" s="37"/>
      <c r="W348" s="37"/>
      <c r="X348" s="37"/>
      <c r="Y348" s="37"/>
      <c r="Z348" s="37"/>
      <c r="AA348" s="37"/>
      <c r="AB348" s="37"/>
      <c r="AC348" s="37"/>
      <c r="AD348" s="37"/>
      <c r="AE348" s="37"/>
      <c r="AT348" s="16" t="s">
        <v>160</v>
      </c>
      <c r="AU348" s="16" t="s">
        <v>82</v>
      </c>
    </row>
    <row r="349" s="2" customFormat="1">
      <c r="A349" s="37"/>
      <c r="B349" s="38"/>
      <c r="C349" s="39"/>
      <c r="D349" s="228" t="s">
        <v>134</v>
      </c>
      <c r="E349" s="39"/>
      <c r="F349" s="229" t="s">
        <v>909</v>
      </c>
      <c r="G349" s="39"/>
      <c r="H349" s="39"/>
      <c r="I349" s="230"/>
      <c r="J349" s="39"/>
      <c r="K349" s="39"/>
      <c r="L349" s="43"/>
      <c r="M349" s="231"/>
      <c r="N349" s="232"/>
      <c r="O349" s="90"/>
      <c r="P349" s="90"/>
      <c r="Q349" s="90"/>
      <c r="R349" s="90"/>
      <c r="S349" s="90"/>
      <c r="T349" s="91"/>
      <c r="U349" s="37"/>
      <c r="V349" s="37"/>
      <c r="W349" s="37"/>
      <c r="X349" s="37"/>
      <c r="Y349" s="37"/>
      <c r="Z349" s="37"/>
      <c r="AA349" s="37"/>
      <c r="AB349" s="37"/>
      <c r="AC349" s="37"/>
      <c r="AD349" s="37"/>
      <c r="AE349" s="37"/>
      <c r="AT349" s="16" t="s">
        <v>134</v>
      </c>
      <c r="AU349" s="16" t="s">
        <v>82</v>
      </c>
    </row>
    <row r="350" s="13" customFormat="1">
      <c r="A350" s="13"/>
      <c r="B350" s="240"/>
      <c r="C350" s="241"/>
      <c r="D350" s="228" t="s">
        <v>162</v>
      </c>
      <c r="E350" s="242" t="s">
        <v>1</v>
      </c>
      <c r="F350" s="243" t="s">
        <v>653</v>
      </c>
      <c r="G350" s="241"/>
      <c r="H350" s="244">
        <v>82</v>
      </c>
      <c r="I350" s="245"/>
      <c r="J350" s="241"/>
      <c r="K350" s="241"/>
      <c r="L350" s="246"/>
      <c r="M350" s="247"/>
      <c r="N350" s="248"/>
      <c r="O350" s="248"/>
      <c r="P350" s="248"/>
      <c r="Q350" s="248"/>
      <c r="R350" s="248"/>
      <c r="S350" s="248"/>
      <c r="T350" s="249"/>
      <c r="U350" s="13"/>
      <c r="V350" s="13"/>
      <c r="W350" s="13"/>
      <c r="X350" s="13"/>
      <c r="Y350" s="13"/>
      <c r="Z350" s="13"/>
      <c r="AA350" s="13"/>
      <c r="AB350" s="13"/>
      <c r="AC350" s="13"/>
      <c r="AD350" s="13"/>
      <c r="AE350" s="13"/>
      <c r="AT350" s="250" t="s">
        <v>162</v>
      </c>
      <c r="AU350" s="250" t="s">
        <v>82</v>
      </c>
      <c r="AV350" s="13" t="s">
        <v>82</v>
      </c>
      <c r="AW350" s="13" t="s">
        <v>30</v>
      </c>
      <c r="AX350" s="13" t="s">
        <v>78</v>
      </c>
      <c r="AY350" s="250" t="s">
        <v>128</v>
      </c>
    </row>
    <row r="351" s="2" customFormat="1">
      <c r="A351" s="37"/>
      <c r="B351" s="38"/>
      <c r="C351" s="215" t="s">
        <v>511</v>
      </c>
      <c r="D351" s="215" t="s">
        <v>129</v>
      </c>
      <c r="E351" s="216" t="s">
        <v>910</v>
      </c>
      <c r="F351" s="217" t="s">
        <v>911</v>
      </c>
      <c r="G351" s="218" t="s">
        <v>176</v>
      </c>
      <c r="H351" s="219">
        <v>142</v>
      </c>
      <c r="I351" s="220"/>
      <c r="J351" s="221">
        <f>ROUND(I351*H351,2)</f>
        <v>0</v>
      </c>
      <c r="K351" s="217" t="s">
        <v>158</v>
      </c>
      <c r="L351" s="43"/>
      <c r="M351" s="222" t="s">
        <v>1</v>
      </c>
      <c r="N351" s="223" t="s">
        <v>38</v>
      </c>
      <c r="O351" s="90"/>
      <c r="P351" s="224">
        <f>O351*H351</f>
        <v>0</v>
      </c>
      <c r="Q351" s="224">
        <v>9.0000000000000006E-05</v>
      </c>
      <c r="R351" s="224">
        <f>Q351*H351</f>
        <v>0.012780000000000001</v>
      </c>
      <c r="S351" s="224">
        <v>0.042000000000000003</v>
      </c>
      <c r="T351" s="225">
        <f>S351*H351</f>
        <v>5.9640000000000004</v>
      </c>
      <c r="U351" s="37"/>
      <c r="V351" s="37"/>
      <c r="W351" s="37"/>
      <c r="X351" s="37"/>
      <c r="Y351" s="37"/>
      <c r="Z351" s="37"/>
      <c r="AA351" s="37"/>
      <c r="AB351" s="37"/>
      <c r="AC351" s="37"/>
      <c r="AD351" s="37"/>
      <c r="AE351" s="37"/>
      <c r="AR351" s="226" t="s">
        <v>88</v>
      </c>
      <c r="AT351" s="226" t="s">
        <v>129</v>
      </c>
      <c r="AU351" s="226" t="s">
        <v>82</v>
      </c>
      <c r="AY351" s="16" t="s">
        <v>128</v>
      </c>
      <c r="BE351" s="227">
        <f>IF(N351="základní",J351,0)</f>
        <v>0</v>
      </c>
      <c r="BF351" s="227">
        <f>IF(N351="snížená",J351,0)</f>
        <v>0</v>
      </c>
      <c r="BG351" s="227">
        <f>IF(N351="zákl. přenesená",J351,0)</f>
        <v>0</v>
      </c>
      <c r="BH351" s="227">
        <f>IF(N351="sníž. přenesená",J351,0)</f>
        <v>0</v>
      </c>
      <c r="BI351" s="227">
        <f>IF(N351="nulová",J351,0)</f>
        <v>0</v>
      </c>
      <c r="BJ351" s="16" t="s">
        <v>78</v>
      </c>
      <c r="BK351" s="227">
        <f>ROUND(I351*H351,2)</f>
        <v>0</v>
      </c>
      <c r="BL351" s="16" t="s">
        <v>88</v>
      </c>
      <c r="BM351" s="226" t="s">
        <v>912</v>
      </c>
    </row>
    <row r="352" s="2" customFormat="1">
      <c r="A352" s="37"/>
      <c r="B352" s="38"/>
      <c r="C352" s="39"/>
      <c r="D352" s="228" t="s">
        <v>160</v>
      </c>
      <c r="E352" s="39"/>
      <c r="F352" s="239" t="s">
        <v>913</v>
      </c>
      <c r="G352" s="39"/>
      <c r="H352" s="39"/>
      <c r="I352" s="230"/>
      <c r="J352" s="39"/>
      <c r="K352" s="39"/>
      <c r="L352" s="43"/>
      <c r="M352" s="231"/>
      <c r="N352" s="232"/>
      <c r="O352" s="90"/>
      <c r="P352" s="90"/>
      <c r="Q352" s="90"/>
      <c r="R352" s="90"/>
      <c r="S352" s="90"/>
      <c r="T352" s="91"/>
      <c r="U352" s="37"/>
      <c r="V352" s="37"/>
      <c r="W352" s="37"/>
      <c r="X352" s="37"/>
      <c r="Y352" s="37"/>
      <c r="Z352" s="37"/>
      <c r="AA352" s="37"/>
      <c r="AB352" s="37"/>
      <c r="AC352" s="37"/>
      <c r="AD352" s="37"/>
      <c r="AE352" s="37"/>
      <c r="AT352" s="16" t="s">
        <v>160</v>
      </c>
      <c r="AU352" s="16" t="s">
        <v>82</v>
      </c>
    </row>
    <row r="353" s="2" customFormat="1">
      <c r="A353" s="37"/>
      <c r="B353" s="38"/>
      <c r="C353" s="39"/>
      <c r="D353" s="228" t="s">
        <v>134</v>
      </c>
      <c r="E353" s="39"/>
      <c r="F353" s="229" t="s">
        <v>914</v>
      </c>
      <c r="G353" s="39"/>
      <c r="H353" s="39"/>
      <c r="I353" s="230"/>
      <c r="J353" s="39"/>
      <c r="K353" s="39"/>
      <c r="L353" s="43"/>
      <c r="M353" s="231"/>
      <c r="N353" s="232"/>
      <c r="O353" s="90"/>
      <c r="P353" s="90"/>
      <c r="Q353" s="90"/>
      <c r="R353" s="90"/>
      <c r="S353" s="90"/>
      <c r="T353" s="91"/>
      <c r="U353" s="37"/>
      <c r="V353" s="37"/>
      <c r="W353" s="37"/>
      <c r="X353" s="37"/>
      <c r="Y353" s="37"/>
      <c r="Z353" s="37"/>
      <c r="AA353" s="37"/>
      <c r="AB353" s="37"/>
      <c r="AC353" s="37"/>
      <c r="AD353" s="37"/>
      <c r="AE353" s="37"/>
      <c r="AT353" s="16" t="s">
        <v>134</v>
      </c>
      <c r="AU353" s="16" t="s">
        <v>82</v>
      </c>
    </row>
    <row r="354" s="13" customFormat="1">
      <c r="A354" s="13"/>
      <c r="B354" s="240"/>
      <c r="C354" s="241"/>
      <c r="D354" s="228" t="s">
        <v>162</v>
      </c>
      <c r="E354" s="242" t="s">
        <v>1</v>
      </c>
      <c r="F354" s="243" t="s">
        <v>884</v>
      </c>
      <c r="G354" s="241"/>
      <c r="H354" s="244">
        <v>142</v>
      </c>
      <c r="I354" s="245"/>
      <c r="J354" s="241"/>
      <c r="K354" s="241"/>
      <c r="L354" s="246"/>
      <c r="M354" s="247"/>
      <c r="N354" s="248"/>
      <c r="O354" s="248"/>
      <c r="P354" s="248"/>
      <c r="Q354" s="248"/>
      <c r="R354" s="248"/>
      <c r="S354" s="248"/>
      <c r="T354" s="249"/>
      <c r="U354" s="13"/>
      <c r="V354" s="13"/>
      <c r="W354" s="13"/>
      <c r="X354" s="13"/>
      <c r="Y354" s="13"/>
      <c r="Z354" s="13"/>
      <c r="AA354" s="13"/>
      <c r="AB354" s="13"/>
      <c r="AC354" s="13"/>
      <c r="AD354" s="13"/>
      <c r="AE354" s="13"/>
      <c r="AT354" s="250" t="s">
        <v>162</v>
      </c>
      <c r="AU354" s="250" t="s">
        <v>82</v>
      </c>
      <c r="AV354" s="13" t="s">
        <v>82</v>
      </c>
      <c r="AW354" s="13" t="s">
        <v>30</v>
      </c>
      <c r="AX354" s="13" t="s">
        <v>78</v>
      </c>
      <c r="AY354" s="250" t="s">
        <v>128</v>
      </c>
    </row>
    <row r="355" s="2" customFormat="1">
      <c r="A355" s="37"/>
      <c r="B355" s="38"/>
      <c r="C355" s="215" t="s">
        <v>518</v>
      </c>
      <c r="D355" s="215" t="s">
        <v>129</v>
      </c>
      <c r="E355" s="216" t="s">
        <v>915</v>
      </c>
      <c r="F355" s="217" t="s">
        <v>916</v>
      </c>
      <c r="G355" s="218" t="s">
        <v>176</v>
      </c>
      <c r="H355" s="219">
        <v>4.7999999999999998</v>
      </c>
      <c r="I355" s="220"/>
      <c r="J355" s="221">
        <f>ROUND(I355*H355,2)</f>
        <v>0</v>
      </c>
      <c r="K355" s="217" t="s">
        <v>158</v>
      </c>
      <c r="L355" s="43"/>
      <c r="M355" s="222" t="s">
        <v>1</v>
      </c>
      <c r="N355" s="223" t="s">
        <v>38</v>
      </c>
      <c r="O355" s="90"/>
      <c r="P355" s="224">
        <f>O355*H355</f>
        <v>0</v>
      </c>
      <c r="Q355" s="224">
        <v>0.00313</v>
      </c>
      <c r="R355" s="224">
        <f>Q355*H355</f>
        <v>0.015023999999999999</v>
      </c>
      <c r="S355" s="224">
        <v>0.19600000000000001</v>
      </c>
      <c r="T355" s="225">
        <f>S355*H355</f>
        <v>0.94079999999999997</v>
      </c>
      <c r="U355" s="37"/>
      <c r="V355" s="37"/>
      <c r="W355" s="37"/>
      <c r="X355" s="37"/>
      <c r="Y355" s="37"/>
      <c r="Z355" s="37"/>
      <c r="AA355" s="37"/>
      <c r="AB355" s="37"/>
      <c r="AC355" s="37"/>
      <c r="AD355" s="37"/>
      <c r="AE355" s="37"/>
      <c r="AR355" s="226" t="s">
        <v>88</v>
      </c>
      <c r="AT355" s="226" t="s">
        <v>129</v>
      </c>
      <c r="AU355" s="226" t="s">
        <v>82</v>
      </c>
      <c r="AY355" s="16" t="s">
        <v>128</v>
      </c>
      <c r="BE355" s="227">
        <f>IF(N355="základní",J355,0)</f>
        <v>0</v>
      </c>
      <c r="BF355" s="227">
        <f>IF(N355="snížená",J355,0)</f>
        <v>0</v>
      </c>
      <c r="BG355" s="227">
        <f>IF(N355="zákl. přenesená",J355,0)</f>
        <v>0</v>
      </c>
      <c r="BH355" s="227">
        <f>IF(N355="sníž. přenesená",J355,0)</f>
        <v>0</v>
      </c>
      <c r="BI355" s="227">
        <f>IF(N355="nulová",J355,0)</f>
        <v>0</v>
      </c>
      <c r="BJ355" s="16" t="s">
        <v>78</v>
      </c>
      <c r="BK355" s="227">
        <f>ROUND(I355*H355,2)</f>
        <v>0</v>
      </c>
      <c r="BL355" s="16" t="s">
        <v>88</v>
      </c>
      <c r="BM355" s="226" t="s">
        <v>917</v>
      </c>
    </row>
    <row r="356" s="2" customFormat="1">
      <c r="A356" s="37"/>
      <c r="B356" s="38"/>
      <c r="C356" s="39"/>
      <c r="D356" s="228" t="s">
        <v>160</v>
      </c>
      <c r="E356" s="39"/>
      <c r="F356" s="239" t="s">
        <v>918</v>
      </c>
      <c r="G356" s="39"/>
      <c r="H356" s="39"/>
      <c r="I356" s="230"/>
      <c r="J356" s="39"/>
      <c r="K356" s="39"/>
      <c r="L356" s="43"/>
      <c r="M356" s="231"/>
      <c r="N356" s="232"/>
      <c r="O356" s="90"/>
      <c r="P356" s="90"/>
      <c r="Q356" s="90"/>
      <c r="R356" s="90"/>
      <c r="S356" s="90"/>
      <c r="T356" s="91"/>
      <c r="U356" s="37"/>
      <c r="V356" s="37"/>
      <c r="W356" s="37"/>
      <c r="X356" s="37"/>
      <c r="Y356" s="37"/>
      <c r="Z356" s="37"/>
      <c r="AA356" s="37"/>
      <c r="AB356" s="37"/>
      <c r="AC356" s="37"/>
      <c r="AD356" s="37"/>
      <c r="AE356" s="37"/>
      <c r="AT356" s="16" t="s">
        <v>160</v>
      </c>
      <c r="AU356" s="16" t="s">
        <v>82</v>
      </c>
    </row>
    <row r="357" s="2" customFormat="1">
      <c r="A357" s="37"/>
      <c r="B357" s="38"/>
      <c r="C357" s="39"/>
      <c r="D357" s="228" t="s">
        <v>134</v>
      </c>
      <c r="E357" s="39"/>
      <c r="F357" s="229" t="s">
        <v>919</v>
      </c>
      <c r="G357" s="39"/>
      <c r="H357" s="39"/>
      <c r="I357" s="230"/>
      <c r="J357" s="39"/>
      <c r="K357" s="39"/>
      <c r="L357" s="43"/>
      <c r="M357" s="231"/>
      <c r="N357" s="232"/>
      <c r="O357" s="90"/>
      <c r="P357" s="90"/>
      <c r="Q357" s="90"/>
      <c r="R357" s="90"/>
      <c r="S357" s="90"/>
      <c r="T357" s="91"/>
      <c r="U357" s="37"/>
      <c r="V357" s="37"/>
      <c r="W357" s="37"/>
      <c r="X357" s="37"/>
      <c r="Y357" s="37"/>
      <c r="Z357" s="37"/>
      <c r="AA357" s="37"/>
      <c r="AB357" s="37"/>
      <c r="AC357" s="37"/>
      <c r="AD357" s="37"/>
      <c r="AE357" s="37"/>
      <c r="AT357" s="16" t="s">
        <v>134</v>
      </c>
      <c r="AU357" s="16" t="s">
        <v>82</v>
      </c>
    </row>
    <row r="358" s="13" customFormat="1">
      <c r="A358" s="13"/>
      <c r="B358" s="240"/>
      <c r="C358" s="241"/>
      <c r="D358" s="228" t="s">
        <v>162</v>
      </c>
      <c r="E358" s="242" t="s">
        <v>1</v>
      </c>
      <c r="F358" s="243" t="s">
        <v>920</v>
      </c>
      <c r="G358" s="241"/>
      <c r="H358" s="244">
        <v>4.7999999999999998</v>
      </c>
      <c r="I358" s="245"/>
      <c r="J358" s="241"/>
      <c r="K358" s="241"/>
      <c r="L358" s="246"/>
      <c r="M358" s="247"/>
      <c r="N358" s="248"/>
      <c r="O358" s="248"/>
      <c r="P358" s="248"/>
      <c r="Q358" s="248"/>
      <c r="R358" s="248"/>
      <c r="S358" s="248"/>
      <c r="T358" s="249"/>
      <c r="U358" s="13"/>
      <c r="V358" s="13"/>
      <c r="W358" s="13"/>
      <c r="X358" s="13"/>
      <c r="Y358" s="13"/>
      <c r="Z358" s="13"/>
      <c r="AA358" s="13"/>
      <c r="AB358" s="13"/>
      <c r="AC358" s="13"/>
      <c r="AD358" s="13"/>
      <c r="AE358" s="13"/>
      <c r="AT358" s="250" t="s">
        <v>162</v>
      </c>
      <c r="AU358" s="250" t="s">
        <v>82</v>
      </c>
      <c r="AV358" s="13" t="s">
        <v>82</v>
      </c>
      <c r="AW358" s="13" t="s">
        <v>30</v>
      </c>
      <c r="AX358" s="13" t="s">
        <v>78</v>
      </c>
      <c r="AY358" s="250" t="s">
        <v>128</v>
      </c>
    </row>
    <row r="359" s="2" customFormat="1">
      <c r="A359" s="37"/>
      <c r="B359" s="38"/>
      <c r="C359" s="251" t="s">
        <v>524</v>
      </c>
      <c r="D359" s="251" t="s">
        <v>200</v>
      </c>
      <c r="E359" s="252" t="s">
        <v>921</v>
      </c>
      <c r="F359" s="253" t="s">
        <v>922</v>
      </c>
      <c r="G359" s="254" t="s">
        <v>176</v>
      </c>
      <c r="H359" s="255">
        <v>4.5999999999999996</v>
      </c>
      <c r="I359" s="256"/>
      <c r="J359" s="257">
        <f>ROUND(I359*H359,2)</f>
        <v>0</v>
      </c>
      <c r="K359" s="253" t="s">
        <v>158</v>
      </c>
      <c r="L359" s="258"/>
      <c r="M359" s="259" t="s">
        <v>1</v>
      </c>
      <c r="N359" s="260" t="s">
        <v>38</v>
      </c>
      <c r="O359" s="90"/>
      <c r="P359" s="224">
        <f>O359*H359</f>
        <v>0</v>
      </c>
      <c r="Q359" s="224">
        <v>0.033050000000000003</v>
      </c>
      <c r="R359" s="224">
        <f>Q359*H359</f>
        <v>0.15203</v>
      </c>
      <c r="S359" s="224">
        <v>0</v>
      </c>
      <c r="T359" s="225">
        <f>S359*H359</f>
        <v>0</v>
      </c>
      <c r="U359" s="37"/>
      <c r="V359" s="37"/>
      <c r="W359" s="37"/>
      <c r="X359" s="37"/>
      <c r="Y359" s="37"/>
      <c r="Z359" s="37"/>
      <c r="AA359" s="37"/>
      <c r="AB359" s="37"/>
      <c r="AC359" s="37"/>
      <c r="AD359" s="37"/>
      <c r="AE359" s="37"/>
      <c r="AR359" s="226" t="s">
        <v>100</v>
      </c>
      <c r="AT359" s="226" t="s">
        <v>200</v>
      </c>
      <c r="AU359" s="226" t="s">
        <v>82</v>
      </c>
      <c r="AY359" s="16" t="s">
        <v>128</v>
      </c>
      <c r="BE359" s="227">
        <f>IF(N359="základní",J359,0)</f>
        <v>0</v>
      </c>
      <c r="BF359" s="227">
        <f>IF(N359="snížená",J359,0)</f>
        <v>0</v>
      </c>
      <c r="BG359" s="227">
        <f>IF(N359="zákl. přenesená",J359,0)</f>
        <v>0</v>
      </c>
      <c r="BH359" s="227">
        <f>IF(N359="sníž. přenesená",J359,0)</f>
        <v>0</v>
      </c>
      <c r="BI359" s="227">
        <f>IF(N359="nulová",J359,0)</f>
        <v>0</v>
      </c>
      <c r="BJ359" s="16" t="s">
        <v>78</v>
      </c>
      <c r="BK359" s="227">
        <f>ROUND(I359*H359,2)</f>
        <v>0</v>
      </c>
      <c r="BL359" s="16" t="s">
        <v>88</v>
      </c>
      <c r="BM359" s="226" t="s">
        <v>923</v>
      </c>
    </row>
    <row r="360" s="2" customFormat="1">
      <c r="A360" s="37"/>
      <c r="B360" s="38"/>
      <c r="C360" s="39"/>
      <c r="D360" s="228" t="s">
        <v>160</v>
      </c>
      <c r="E360" s="39"/>
      <c r="F360" s="239" t="s">
        <v>922</v>
      </c>
      <c r="G360" s="39"/>
      <c r="H360" s="39"/>
      <c r="I360" s="230"/>
      <c r="J360" s="39"/>
      <c r="K360" s="39"/>
      <c r="L360" s="43"/>
      <c r="M360" s="231"/>
      <c r="N360" s="232"/>
      <c r="O360" s="90"/>
      <c r="P360" s="90"/>
      <c r="Q360" s="90"/>
      <c r="R360" s="90"/>
      <c r="S360" s="90"/>
      <c r="T360" s="91"/>
      <c r="U360" s="37"/>
      <c r="V360" s="37"/>
      <c r="W360" s="37"/>
      <c r="X360" s="37"/>
      <c r="Y360" s="37"/>
      <c r="Z360" s="37"/>
      <c r="AA360" s="37"/>
      <c r="AB360" s="37"/>
      <c r="AC360" s="37"/>
      <c r="AD360" s="37"/>
      <c r="AE360" s="37"/>
      <c r="AT360" s="16" t="s">
        <v>160</v>
      </c>
      <c r="AU360" s="16" t="s">
        <v>82</v>
      </c>
    </row>
    <row r="361" s="2" customFormat="1">
      <c r="A361" s="37"/>
      <c r="B361" s="38"/>
      <c r="C361" s="39"/>
      <c r="D361" s="228" t="s">
        <v>134</v>
      </c>
      <c r="E361" s="39"/>
      <c r="F361" s="229" t="s">
        <v>924</v>
      </c>
      <c r="G361" s="39"/>
      <c r="H361" s="39"/>
      <c r="I361" s="230"/>
      <c r="J361" s="39"/>
      <c r="K361" s="39"/>
      <c r="L361" s="43"/>
      <c r="M361" s="231"/>
      <c r="N361" s="232"/>
      <c r="O361" s="90"/>
      <c r="P361" s="90"/>
      <c r="Q361" s="90"/>
      <c r="R361" s="90"/>
      <c r="S361" s="90"/>
      <c r="T361" s="91"/>
      <c r="U361" s="37"/>
      <c r="V361" s="37"/>
      <c r="W361" s="37"/>
      <c r="X361" s="37"/>
      <c r="Y361" s="37"/>
      <c r="Z361" s="37"/>
      <c r="AA361" s="37"/>
      <c r="AB361" s="37"/>
      <c r="AC361" s="37"/>
      <c r="AD361" s="37"/>
      <c r="AE361" s="37"/>
      <c r="AT361" s="16" t="s">
        <v>134</v>
      </c>
      <c r="AU361" s="16" t="s">
        <v>82</v>
      </c>
    </row>
    <row r="362" s="13" customFormat="1">
      <c r="A362" s="13"/>
      <c r="B362" s="240"/>
      <c r="C362" s="241"/>
      <c r="D362" s="228" t="s">
        <v>162</v>
      </c>
      <c r="E362" s="242" t="s">
        <v>1</v>
      </c>
      <c r="F362" s="243" t="s">
        <v>925</v>
      </c>
      <c r="G362" s="241"/>
      <c r="H362" s="244">
        <v>4.5999999999999996</v>
      </c>
      <c r="I362" s="245"/>
      <c r="J362" s="241"/>
      <c r="K362" s="241"/>
      <c r="L362" s="246"/>
      <c r="M362" s="247"/>
      <c r="N362" s="248"/>
      <c r="O362" s="248"/>
      <c r="P362" s="248"/>
      <c r="Q362" s="248"/>
      <c r="R362" s="248"/>
      <c r="S362" s="248"/>
      <c r="T362" s="249"/>
      <c r="U362" s="13"/>
      <c r="V362" s="13"/>
      <c r="W362" s="13"/>
      <c r="X362" s="13"/>
      <c r="Y362" s="13"/>
      <c r="Z362" s="13"/>
      <c r="AA362" s="13"/>
      <c r="AB362" s="13"/>
      <c r="AC362" s="13"/>
      <c r="AD362" s="13"/>
      <c r="AE362" s="13"/>
      <c r="AT362" s="250" t="s">
        <v>162</v>
      </c>
      <c r="AU362" s="250" t="s">
        <v>82</v>
      </c>
      <c r="AV362" s="13" t="s">
        <v>82</v>
      </c>
      <c r="AW362" s="13" t="s">
        <v>30</v>
      </c>
      <c r="AX362" s="13" t="s">
        <v>78</v>
      </c>
      <c r="AY362" s="250" t="s">
        <v>128</v>
      </c>
    </row>
    <row r="363" s="2" customFormat="1">
      <c r="A363" s="37"/>
      <c r="B363" s="38"/>
      <c r="C363" s="251" t="s">
        <v>529</v>
      </c>
      <c r="D363" s="251" t="s">
        <v>200</v>
      </c>
      <c r="E363" s="252" t="s">
        <v>926</v>
      </c>
      <c r="F363" s="253" t="s">
        <v>927</v>
      </c>
      <c r="G363" s="254" t="s">
        <v>176</v>
      </c>
      <c r="H363" s="255">
        <v>4.5999999999999996</v>
      </c>
      <c r="I363" s="256"/>
      <c r="J363" s="257">
        <f>ROUND(I363*H363,2)</f>
        <v>0</v>
      </c>
      <c r="K363" s="253" t="s">
        <v>158</v>
      </c>
      <c r="L363" s="258"/>
      <c r="M363" s="259" t="s">
        <v>1</v>
      </c>
      <c r="N363" s="260" t="s">
        <v>38</v>
      </c>
      <c r="O363" s="90"/>
      <c r="P363" s="224">
        <f>O363*H363</f>
        <v>0</v>
      </c>
      <c r="Q363" s="224">
        <v>0.017149999999999999</v>
      </c>
      <c r="R363" s="224">
        <f>Q363*H363</f>
        <v>0.078889999999999988</v>
      </c>
      <c r="S363" s="224">
        <v>0</v>
      </c>
      <c r="T363" s="225">
        <f>S363*H363</f>
        <v>0</v>
      </c>
      <c r="U363" s="37"/>
      <c r="V363" s="37"/>
      <c r="W363" s="37"/>
      <c r="X363" s="37"/>
      <c r="Y363" s="37"/>
      <c r="Z363" s="37"/>
      <c r="AA363" s="37"/>
      <c r="AB363" s="37"/>
      <c r="AC363" s="37"/>
      <c r="AD363" s="37"/>
      <c r="AE363" s="37"/>
      <c r="AR363" s="226" t="s">
        <v>100</v>
      </c>
      <c r="AT363" s="226" t="s">
        <v>200</v>
      </c>
      <c r="AU363" s="226" t="s">
        <v>82</v>
      </c>
      <c r="AY363" s="16" t="s">
        <v>128</v>
      </c>
      <c r="BE363" s="227">
        <f>IF(N363="základní",J363,0)</f>
        <v>0</v>
      </c>
      <c r="BF363" s="227">
        <f>IF(N363="snížená",J363,0)</f>
        <v>0</v>
      </c>
      <c r="BG363" s="227">
        <f>IF(N363="zákl. přenesená",J363,0)</f>
        <v>0</v>
      </c>
      <c r="BH363" s="227">
        <f>IF(N363="sníž. přenesená",J363,0)</f>
        <v>0</v>
      </c>
      <c r="BI363" s="227">
        <f>IF(N363="nulová",J363,0)</f>
        <v>0</v>
      </c>
      <c r="BJ363" s="16" t="s">
        <v>78</v>
      </c>
      <c r="BK363" s="227">
        <f>ROUND(I363*H363,2)</f>
        <v>0</v>
      </c>
      <c r="BL363" s="16" t="s">
        <v>88</v>
      </c>
      <c r="BM363" s="226" t="s">
        <v>928</v>
      </c>
    </row>
    <row r="364" s="2" customFormat="1">
      <c r="A364" s="37"/>
      <c r="B364" s="38"/>
      <c r="C364" s="39"/>
      <c r="D364" s="228" t="s">
        <v>160</v>
      </c>
      <c r="E364" s="39"/>
      <c r="F364" s="239" t="s">
        <v>927</v>
      </c>
      <c r="G364" s="39"/>
      <c r="H364" s="39"/>
      <c r="I364" s="230"/>
      <c r="J364" s="39"/>
      <c r="K364" s="39"/>
      <c r="L364" s="43"/>
      <c r="M364" s="231"/>
      <c r="N364" s="232"/>
      <c r="O364" s="90"/>
      <c r="P364" s="90"/>
      <c r="Q364" s="90"/>
      <c r="R364" s="90"/>
      <c r="S364" s="90"/>
      <c r="T364" s="91"/>
      <c r="U364" s="37"/>
      <c r="V364" s="37"/>
      <c r="W364" s="37"/>
      <c r="X364" s="37"/>
      <c r="Y364" s="37"/>
      <c r="Z364" s="37"/>
      <c r="AA364" s="37"/>
      <c r="AB364" s="37"/>
      <c r="AC364" s="37"/>
      <c r="AD364" s="37"/>
      <c r="AE364" s="37"/>
      <c r="AT364" s="16" t="s">
        <v>160</v>
      </c>
      <c r="AU364" s="16" t="s">
        <v>82</v>
      </c>
    </row>
    <row r="365" s="2" customFormat="1">
      <c r="A365" s="37"/>
      <c r="B365" s="38"/>
      <c r="C365" s="39"/>
      <c r="D365" s="228" t="s">
        <v>134</v>
      </c>
      <c r="E365" s="39"/>
      <c r="F365" s="229" t="s">
        <v>929</v>
      </c>
      <c r="G365" s="39"/>
      <c r="H365" s="39"/>
      <c r="I365" s="230"/>
      <c r="J365" s="39"/>
      <c r="K365" s="39"/>
      <c r="L365" s="43"/>
      <c r="M365" s="231"/>
      <c r="N365" s="232"/>
      <c r="O365" s="90"/>
      <c r="P365" s="90"/>
      <c r="Q365" s="90"/>
      <c r="R365" s="90"/>
      <c r="S365" s="90"/>
      <c r="T365" s="91"/>
      <c r="U365" s="37"/>
      <c r="V365" s="37"/>
      <c r="W365" s="37"/>
      <c r="X365" s="37"/>
      <c r="Y365" s="37"/>
      <c r="Z365" s="37"/>
      <c r="AA365" s="37"/>
      <c r="AB365" s="37"/>
      <c r="AC365" s="37"/>
      <c r="AD365" s="37"/>
      <c r="AE365" s="37"/>
      <c r="AT365" s="16" t="s">
        <v>134</v>
      </c>
      <c r="AU365" s="16" t="s">
        <v>82</v>
      </c>
    </row>
    <row r="366" s="13" customFormat="1">
      <c r="A366" s="13"/>
      <c r="B366" s="240"/>
      <c r="C366" s="241"/>
      <c r="D366" s="228" t="s">
        <v>162</v>
      </c>
      <c r="E366" s="242" t="s">
        <v>1</v>
      </c>
      <c r="F366" s="243" t="s">
        <v>925</v>
      </c>
      <c r="G366" s="241"/>
      <c r="H366" s="244">
        <v>4.5999999999999996</v>
      </c>
      <c r="I366" s="245"/>
      <c r="J366" s="241"/>
      <c r="K366" s="241"/>
      <c r="L366" s="246"/>
      <c r="M366" s="247"/>
      <c r="N366" s="248"/>
      <c r="O366" s="248"/>
      <c r="P366" s="248"/>
      <c r="Q366" s="248"/>
      <c r="R366" s="248"/>
      <c r="S366" s="248"/>
      <c r="T366" s="249"/>
      <c r="U366" s="13"/>
      <c r="V366" s="13"/>
      <c r="W366" s="13"/>
      <c r="X366" s="13"/>
      <c r="Y366" s="13"/>
      <c r="Z366" s="13"/>
      <c r="AA366" s="13"/>
      <c r="AB366" s="13"/>
      <c r="AC366" s="13"/>
      <c r="AD366" s="13"/>
      <c r="AE366" s="13"/>
      <c r="AT366" s="250" t="s">
        <v>162</v>
      </c>
      <c r="AU366" s="250" t="s">
        <v>82</v>
      </c>
      <c r="AV366" s="13" t="s">
        <v>82</v>
      </c>
      <c r="AW366" s="13" t="s">
        <v>30</v>
      </c>
      <c r="AX366" s="13" t="s">
        <v>78</v>
      </c>
      <c r="AY366" s="250" t="s">
        <v>128</v>
      </c>
    </row>
    <row r="367" s="2" customFormat="1">
      <c r="A367" s="37"/>
      <c r="B367" s="38"/>
      <c r="C367" s="215" t="s">
        <v>535</v>
      </c>
      <c r="D367" s="215" t="s">
        <v>129</v>
      </c>
      <c r="E367" s="216" t="s">
        <v>580</v>
      </c>
      <c r="F367" s="217" t="s">
        <v>581</v>
      </c>
      <c r="G367" s="218" t="s">
        <v>176</v>
      </c>
      <c r="H367" s="219">
        <v>12.32</v>
      </c>
      <c r="I367" s="220"/>
      <c r="J367" s="221">
        <f>ROUND(I367*H367,2)</f>
        <v>0</v>
      </c>
      <c r="K367" s="217" t="s">
        <v>158</v>
      </c>
      <c r="L367" s="43"/>
      <c r="M367" s="222" t="s">
        <v>1</v>
      </c>
      <c r="N367" s="223" t="s">
        <v>38</v>
      </c>
      <c r="O367" s="90"/>
      <c r="P367" s="224">
        <f>O367*H367</f>
        <v>0</v>
      </c>
      <c r="Q367" s="224">
        <v>0</v>
      </c>
      <c r="R367" s="224">
        <f>Q367*H367</f>
        <v>0</v>
      </c>
      <c r="S367" s="224">
        <v>0</v>
      </c>
      <c r="T367" s="225">
        <f>S367*H367</f>
        <v>0</v>
      </c>
      <c r="U367" s="37"/>
      <c r="V367" s="37"/>
      <c r="W367" s="37"/>
      <c r="X367" s="37"/>
      <c r="Y367" s="37"/>
      <c r="Z367" s="37"/>
      <c r="AA367" s="37"/>
      <c r="AB367" s="37"/>
      <c r="AC367" s="37"/>
      <c r="AD367" s="37"/>
      <c r="AE367" s="37"/>
      <c r="AR367" s="226" t="s">
        <v>88</v>
      </c>
      <c r="AT367" s="226" t="s">
        <v>129</v>
      </c>
      <c r="AU367" s="226" t="s">
        <v>82</v>
      </c>
      <c r="AY367" s="16" t="s">
        <v>128</v>
      </c>
      <c r="BE367" s="227">
        <f>IF(N367="základní",J367,0)</f>
        <v>0</v>
      </c>
      <c r="BF367" s="227">
        <f>IF(N367="snížená",J367,0)</f>
        <v>0</v>
      </c>
      <c r="BG367" s="227">
        <f>IF(N367="zákl. přenesená",J367,0)</f>
        <v>0</v>
      </c>
      <c r="BH367" s="227">
        <f>IF(N367="sníž. přenesená",J367,0)</f>
        <v>0</v>
      </c>
      <c r="BI367" s="227">
        <f>IF(N367="nulová",J367,0)</f>
        <v>0</v>
      </c>
      <c r="BJ367" s="16" t="s">
        <v>78</v>
      </c>
      <c r="BK367" s="227">
        <f>ROUND(I367*H367,2)</f>
        <v>0</v>
      </c>
      <c r="BL367" s="16" t="s">
        <v>88</v>
      </c>
      <c r="BM367" s="226" t="s">
        <v>930</v>
      </c>
    </row>
    <row r="368" s="2" customFormat="1">
      <c r="A368" s="37"/>
      <c r="B368" s="38"/>
      <c r="C368" s="39"/>
      <c r="D368" s="228" t="s">
        <v>160</v>
      </c>
      <c r="E368" s="39"/>
      <c r="F368" s="239" t="s">
        <v>583</v>
      </c>
      <c r="G368" s="39"/>
      <c r="H368" s="39"/>
      <c r="I368" s="230"/>
      <c r="J368" s="39"/>
      <c r="K368" s="39"/>
      <c r="L368" s="43"/>
      <c r="M368" s="231"/>
      <c r="N368" s="232"/>
      <c r="O368" s="90"/>
      <c r="P368" s="90"/>
      <c r="Q368" s="90"/>
      <c r="R368" s="90"/>
      <c r="S368" s="90"/>
      <c r="T368" s="91"/>
      <c r="U368" s="37"/>
      <c r="V368" s="37"/>
      <c r="W368" s="37"/>
      <c r="X368" s="37"/>
      <c r="Y368" s="37"/>
      <c r="Z368" s="37"/>
      <c r="AA368" s="37"/>
      <c r="AB368" s="37"/>
      <c r="AC368" s="37"/>
      <c r="AD368" s="37"/>
      <c r="AE368" s="37"/>
      <c r="AT368" s="16" t="s">
        <v>160</v>
      </c>
      <c r="AU368" s="16" t="s">
        <v>82</v>
      </c>
    </row>
    <row r="369" s="13" customFormat="1">
      <c r="A369" s="13"/>
      <c r="B369" s="240"/>
      <c r="C369" s="241"/>
      <c r="D369" s="228" t="s">
        <v>162</v>
      </c>
      <c r="E369" s="242" t="s">
        <v>1</v>
      </c>
      <c r="F369" s="243" t="s">
        <v>888</v>
      </c>
      <c r="G369" s="241"/>
      <c r="H369" s="244">
        <v>12.32</v>
      </c>
      <c r="I369" s="245"/>
      <c r="J369" s="241"/>
      <c r="K369" s="241"/>
      <c r="L369" s="246"/>
      <c r="M369" s="247"/>
      <c r="N369" s="248"/>
      <c r="O369" s="248"/>
      <c r="P369" s="248"/>
      <c r="Q369" s="248"/>
      <c r="R369" s="248"/>
      <c r="S369" s="248"/>
      <c r="T369" s="249"/>
      <c r="U369" s="13"/>
      <c r="V369" s="13"/>
      <c r="W369" s="13"/>
      <c r="X369" s="13"/>
      <c r="Y369" s="13"/>
      <c r="Z369" s="13"/>
      <c r="AA369" s="13"/>
      <c r="AB369" s="13"/>
      <c r="AC369" s="13"/>
      <c r="AD369" s="13"/>
      <c r="AE369" s="13"/>
      <c r="AT369" s="250" t="s">
        <v>162</v>
      </c>
      <c r="AU369" s="250" t="s">
        <v>82</v>
      </c>
      <c r="AV369" s="13" t="s">
        <v>82</v>
      </c>
      <c r="AW369" s="13" t="s">
        <v>30</v>
      </c>
      <c r="AX369" s="13" t="s">
        <v>78</v>
      </c>
      <c r="AY369" s="250" t="s">
        <v>128</v>
      </c>
    </row>
    <row r="370" s="2" customFormat="1">
      <c r="A370" s="37"/>
      <c r="B370" s="38"/>
      <c r="C370" s="215" t="s">
        <v>540</v>
      </c>
      <c r="D370" s="215" t="s">
        <v>129</v>
      </c>
      <c r="E370" s="216" t="s">
        <v>585</v>
      </c>
      <c r="F370" s="217" t="s">
        <v>586</v>
      </c>
      <c r="G370" s="218" t="s">
        <v>157</v>
      </c>
      <c r="H370" s="219">
        <v>1188.4400000000001</v>
      </c>
      <c r="I370" s="220"/>
      <c r="J370" s="221">
        <f>ROUND(I370*H370,2)</f>
        <v>0</v>
      </c>
      <c r="K370" s="217" t="s">
        <v>158</v>
      </c>
      <c r="L370" s="43"/>
      <c r="M370" s="222" t="s">
        <v>1</v>
      </c>
      <c r="N370" s="223" t="s">
        <v>38</v>
      </c>
      <c r="O370" s="90"/>
      <c r="P370" s="224">
        <f>O370*H370</f>
        <v>0</v>
      </c>
      <c r="Q370" s="224">
        <v>0</v>
      </c>
      <c r="R370" s="224">
        <f>Q370*H370</f>
        <v>0</v>
      </c>
      <c r="S370" s="224">
        <v>0.065000000000000002</v>
      </c>
      <c r="T370" s="225">
        <f>S370*H370</f>
        <v>77.24860000000001</v>
      </c>
      <c r="U370" s="37"/>
      <c r="V370" s="37"/>
      <c r="W370" s="37"/>
      <c r="X370" s="37"/>
      <c r="Y370" s="37"/>
      <c r="Z370" s="37"/>
      <c r="AA370" s="37"/>
      <c r="AB370" s="37"/>
      <c r="AC370" s="37"/>
      <c r="AD370" s="37"/>
      <c r="AE370" s="37"/>
      <c r="AR370" s="226" t="s">
        <v>88</v>
      </c>
      <c r="AT370" s="226" t="s">
        <v>129</v>
      </c>
      <c r="AU370" s="226" t="s">
        <v>82</v>
      </c>
      <c r="AY370" s="16" t="s">
        <v>128</v>
      </c>
      <c r="BE370" s="227">
        <f>IF(N370="základní",J370,0)</f>
        <v>0</v>
      </c>
      <c r="BF370" s="227">
        <f>IF(N370="snížená",J370,0)</f>
        <v>0</v>
      </c>
      <c r="BG370" s="227">
        <f>IF(N370="zákl. přenesená",J370,0)</f>
        <v>0</v>
      </c>
      <c r="BH370" s="227">
        <f>IF(N370="sníž. přenesená",J370,0)</f>
        <v>0</v>
      </c>
      <c r="BI370" s="227">
        <f>IF(N370="nulová",J370,0)</f>
        <v>0</v>
      </c>
      <c r="BJ370" s="16" t="s">
        <v>78</v>
      </c>
      <c r="BK370" s="227">
        <f>ROUND(I370*H370,2)</f>
        <v>0</v>
      </c>
      <c r="BL370" s="16" t="s">
        <v>88</v>
      </c>
      <c r="BM370" s="226" t="s">
        <v>931</v>
      </c>
    </row>
    <row r="371" s="2" customFormat="1">
      <c r="A371" s="37"/>
      <c r="B371" s="38"/>
      <c r="C371" s="39"/>
      <c r="D371" s="228" t="s">
        <v>160</v>
      </c>
      <c r="E371" s="39"/>
      <c r="F371" s="239" t="s">
        <v>588</v>
      </c>
      <c r="G371" s="39"/>
      <c r="H371" s="39"/>
      <c r="I371" s="230"/>
      <c r="J371" s="39"/>
      <c r="K371" s="39"/>
      <c r="L371" s="43"/>
      <c r="M371" s="231"/>
      <c r="N371" s="232"/>
      <c r="O371" s="90"/>
      <c r="P371" s="90"/>
      <c r="Q371" s="90"/>
      <c r="R371" s="90"/>
      <c r="S371" s="90"/>
      <c r="T371" s="91"/>
      <c r="U371" s="37"/>
      <c r="V371" s="37"/>
      <c r="W371" s="37"/>
      <c r="X371" s="37"/>
      <c r="Y371" s="37"/>
      <c r="Z371" s="37"/>
      <c r="AA371" s="37"/>
      <c r="AB371" s="37"/>
      <c r="AC371" s="37"/>
      <c r="AD371" s="37"/>
      <c r="AE371" s="37"/>
      <c r="AT371" s="16" t="s">
        <v>160</v>
      </c>
      <c r="AU371" s="16" t="s">
        <v>82</v>
      </c>
    </row>
    <row r="372" s="2" customFormat="1">
      <c r="A372" s="37"/>
      <c r="B372" s="38"/>
      <c r="C372" s="39"/>
      <c r="D372" s="228" t="s">
        <v>134</v>
      </c>
      <c r="E372" s="39"/>
      <c r="F372" s="229" t="s">
        <v>589</v>
      </c>
      <c r="G372" s="39"/>
      <c r="H372" s="39"/>
      <c r="I372" s="230"/>
      <c r="J372" s="39"/>
      <c r="K372" s="39"/>
      <c r="L372" s="43"/>
      <c r="M372" s="231"/>
      <c r="N372" s="232"/>
      <c r="O372" s="90"/>
      <c r="P372" s="90"/>
      <c r="Q372" s="90"/>
      <c r="R372" s="90"/>
      <c r="S372" s="90"/>
      <c r="T372" s="91"/>
      <c r="U372" s="37"/>
      <c r="V372" s="37"/>
      <c r="W372" s="37"/>
      <c r="X372" s="37"/>
      <c r="Y372" s="37"/>
      <c r="Z372" s="37"/>
      <c r="AA372" s="37"/>
      <c r="AB372" s="37"/>
      <c r="AC372" s="37"/>
      <c r="AD372" s="37"/>
      <c r="AE372" s="37"/>
      <c r="AT372" s="16" t="s">
        <v>134</v>
      </c>
      <c r="AU372" s="16" t="s">
        <v>82</v>
      </c>
    </row>
    <row r="373" s="13" customFormat="1">
      <c r="A373" s="13"/>
      <c r="B373" s="240"/>
      <c r="C373" s="241"/>
      <c r="D373" s="228" t="s">
        <v>162</v>
      </c>
      <c r="E373" s="242" t="s">
        <v>1</v>
      </c>
      <c r="F373" s="243" t="s">
        <v>932</v>
      </c>
      <c r="G373" s="241"/>
      <c r="H373" s="244">
        <v>226.28999999999999</v>
      </c>
      <c r="I373" s="245"/>
      <c r="J373" s="241"/>
      <c r="K373" s="241"/>
      <c r="L373" s="246"/>
      <c r="M373" s="247"/>
      <c r="N373" s="248"/>
      <c r="O373" s="248"/>
      <c r="P373" s="248"/>
      <c r="Q373" s="248"/>
      <c r="R373" s="248"/>
      <c r="S373" s="248"/>
      <c r="T373" s="249"/>
      <c r="U373" s="13"/>
      <c r="V373" s="13"/>
      <c r="W373" s="13"/>
      <c r="X373" s="13"/>
      <c r="Y373" s="13"/>
      <c r="Z373" s="13"/>
      <c r="AA373" s="13"/>
      <c r="AB373" s="13"/>
      <c r="AC373" s="13"/>
      <c r="AD373" s="13"/>
      <c r="AE373" s="13"/>
      <c r="AT373" s="250" t="s">
        <v>162</v>
      </c>
      <c r="AU373" s="250" t="s">
        <v>82</v>
      </c>
      <c r="AV373" s="13" t="s">
        <v>82</v>
      </c>
      <c r="AW373" s="13" t="s">
        <v>30</v>
      </c>
      <c r="AX373" s="13" t="s">
        <v>73</v>
      </c>
      <c r="AY373" s="250" t="s">
        <v>128</v>
      </c>
    </row>
    <row r="374" s="13" customFormat="1">
      <c r="A374" s="13"/>
      <c r="B374" s="240"/>
      <c r="C374" s="241"/>
      <c r="D374" s="228" t="s">
        <v>162</v>
      </c>
      <c r="E374" s="242" t="s">
        <v>1</v>
      </c>
      <c r="F374" s="243" t="s">
        <v>933</v>
      </c>
      <c r="G374" s="241"/>
      <c r="H374" s="244">
        <v>466.58999999999998</v>
      </c>
      <c r="I374" s="245"/>
      <c r="J374" s="241"/>
      <c r="K374" s="241"/>
      <c r="L374" s="246"/>
      <c r="M374" s="247"/>
      <c r="N374" s="248"/>
      <c r="O374" s="248"/>
      <c r="P374" s="248"/>
      <c r="Q374" s="248"/>
      <c r="R374" s="248"/>
      <c r="S374" s="248"/>
      <c r="T374" s="249"/>
      <c r="U374" s="13"/>
      <c r="V374" s="13"/>
      <c r="W374" s="13"/>
      <c r="X374" s="13"/>
      <c r="Y374" s="13"/>
      <c r="Z374" s="13"/>
      <c r="AA374" s="13"/>
      <c r="AB374" s="13"/>
      <c r="AC374" s="13"/>
      <c r="AD374" s="13"/>
      <c r="AE374" s="13"/>
      <c r="AT374" s="250" t="s">
        <v>162</v>
      </c>
      <c r="AU374" s="250" t="s">
        <v>82</v>
      </c>
      <c r="AV374" s="13" t="s">
        <v>82</v>
      </c>
      <c r="AW374" s="13" t="s">
        <v>30</v>
      </c>
      <c r="AX374" s="13" t="s">
        <v>73</v>
      </c>
      <c r="AY374" s="250" t="s">
        <v>128</v>
      </c>
    </row>
    <row r="375" s="13" customFormat="1">
      <c r="A375" s="13"/>
      <c r="B375" s="240"/>
      <c r="C375" s="241"/>
      <c r="D375" s="228" t="s">
        <v>162</v>
      </c>
      <c r="E375" s="242" t="s">
        <v>1</v>
      </c>
      <c r="F375" s="243" t="s">
        <v>934</v>
      </c>
      <c r="G375" s="241"/>
      <c r="H375" s="244">
        <v>495.56</v>
      </c>
      <c r="I375" s="245"/>
      <c r="J375" s="241"/>
      <c r="K375" s="241"/>
      <c r="L375" s="246"/>
      <c r="M375" s="247"/>
      <c r="N375" s="248"/>
      <c r="O375" s="248"/>
      <c r="P375" s="248"/>
      <c r="Q375" s="248"/>
      <c r="R375" s="248"/>
      <c r="S375" s="248"/>
      <c r="T375" s="249"/>
      <c r="U375" s="13"/>
      <c r="V375" s="13"/>
      <c r="W375" s="13"/>
      <c r="X375" s="13"/>
      <c r="Y375" s="13"/>
      <c r="Z375" s="13"/>
      <c r="AA375" s="13"/>
      <c r="AB375" s="13"/>
      <c r="AC375" s="13"/>
      <c r="AD375" s="13"/>
      <c r="AE375" s="13"/>
      <c r="AT375" s="250" t="s">
        <v>162</v>
      </c>
      <c r="AU375" s="250" t="s">
        <v>82</v>
      </c>
      <c r="AV375" s="13" t="s">
        <v>82</v>
      </c>
      <c r="AW375" s="13" t="s">
        <v>30</v>
      </c>
      <c r="AX375" s="13" t="s">
        <v>73</v>
      </c>
      <c r="AY375" s="250" t="s">
        <v>128</v>
      </c>
    </row>
    <row r="376" s="14" customFormat="1">
      <c r="A376" s="14"/>
      <c r="B376" s="261"/>
      <c r="C376" s="262"/>
      <c r="D376" s="228" t="s">
        <v>162</v>
      </c>
      <c r="E376" s="263" t="s">
        <v>1</v>
      </c>
      <c r="F376" s="264" t="s">
        <v>686</v>
      </c>
      <c r="G376" s="262"/>
      <c r="H376" s="265">
        <v>1188.4400000000001</v>
      </c>
      <c r="I376" s="266"/>
      <c r="J376" s="262"/>
      <c r="K376" s="262"/>
      <c r="L376" s="267"/>
      <c r="M376" s="268"/>
      <c r="N376" s="269"/>
      <c r="O376" s="269"/>
      <c r="P376" s="269"/>
      <c r="Q376" s="269"/>
      <c r="R376" s="269"/>
      <c r="S376" s="269"/>
      <c r="T376" s="270"/>
      <c r="U376" s="14"/>
      <c r="V376" s="14"/>
      <c r="W376" s="14"/>
      <c r="X376" s="14"/>
      <c r="Y376" s="14"/>
      <c r="Z376" s="14"/>
      <c r="AA376" s="14"/>
      <c r="AB376" s="14"/>
      <c r="AC376" s="14"/>
      <c r="AD376" s="14"/>
      <c r="AE376" s="14"/>
      <c r="AT376" s="271" t="s">
        <v>162</v>
      </c>
      <c r="AU376" s="271" t="s">
        <v>82</v>
      </c>
      <c r="AV376" s="14" t="s">
        <v>88</v>
      </c>
      <c r="AW376" s="14" t="s">
        <v>30</v>
      </c>
      <c r="AX376" s="14" t="s">
        <v>78</v>
      </c>
      <c r="AY376" s="271" t="s">
        <v>128</v>
      </c>
    </row>
    <row r="377" s="2" customFormat="1">
      <c r="A377" s="37"/>
      <c r="B377" s="38"/>
      <c r="C377" s="215" t="s">
        <v>547</v>
      </c>
      <c r="D377" s="215" t="s">
        <v>129</v>
      </c>
      <c r="E377" s="216" t="s">
        <v>592</v>
      </c>
      <c r="F377" s="217" t="s">
        <v>593</v>
      </c>
      <c r="G377" s="218" t="s">
        <v>157</v>
      </c>
      <c r="H377" s="219">
        <v>424.38999999999999</v>
      </c>
      <c r="I377" s="220"/>
      <c r="J377" s="221">
        <f>ROUND(I377*H377,2)</f>
        <v>0</v>
      </c>
      <c r="K377" s="217" t="s">
        <v>158</v>
      </c>
      <c r="L377" s="43"/>
      <c r="M377" s="222" t="s">
        <v>1</v>
      </c>
      <c r="N377" s="223" t="s">
        <v>38</v>
      </c>
      <c r="O377" s="90"/>
      <c r="P377" s="224">
        <f>O377*H377</f>
        <v>0</v>
      </c>
      <c r="Q377" s="224">
        <v>0</v>
      </c>
      <c r="R377" s="224">
        <f>Q377*H377</f>
        <v>0</v>
      </c>
      <c r="S377" s="224">
        <v>0.070000000000000007</v>
      </c>
      <c r="T377" s="225">
        <f>S377*H377</f>
        <v>29.707300000000004</v>
      </c>
      <c r="U377" s="37"/>
      <c r="V377" s="37"/>
      <c r="W377" s="37"/>
      <c r="X377" s="37"/>
      <c r="Y377" s="37"/>
      <c r="Z377" s="37"/>
      <c r="AA377" s="37"/>
      <c r="AB377" s="37"/>
      <c r="AC377" s="37"/>
      <c r="AD377" s="37"/>
      <c r="AE377" s="37"/>
      <c r="AR377" s="226" t="s">
        <v>88</v>
      </c>
      <c r="AT377" s="226" t="s">
        <v>129</v>
      </c>
      <c r="AU377" s="226" t="s">
        <v>82</v>
      </c>
      <c r="AY377" s="16" t="s">
        <v>128</v>
      </c>
      <c r="BE377" s="227">
        <f>IF(N377="základní",J377,0)</f>
        <v>0</v>
      </c>
      <c r="BF377" s="227">
        <f>IF(N377="snížená",J377,0)</f>
        <v>0</v>
      </c>
      <c r="BG377" s="227">
        <f>IF(N377="zákl. přenesená",J377,0)</f>
        <v>0</v>
      </c>
      <c r="BH377" s="227">
        <f>IF(N377="sníž. přenesená",J377,0)</f>
        <v>0</v>
      </c>
      <c r="BI377" s="227">
        <f>IF(N377="nulová",J377,0)</f>
        <v>0</v>
      </c>
      <c r="BJ377" s="16" t="s">
        <v>78</v>
      </c>
      <c r="BK377" s="227">
        <f>ROUND(I377*H377,2)</f>
        <v>0</v>
      </c>
      <c r="BL377" s="16" t="s">
        <v>88</v>
      </c>
      <c r="BM377" s="226" t="s">
        <v>935</v>
      </c>
    </row>
    <row r="378" s="2" customFormat="1">
      <c r="A378" s="37"/>
      <c r="B378" s="38"/>
      <c r="C378" s="39"/>
      <c r="D378" s="228" t="s">
        <v>160</v>
      </c>
      <c r="E378" s="39"/>
      <c r="F378" s="239" t="s">
        <v>595</v>
      </c>
      <c r="G378" s="39"/>
      <c r="H378" s="39"/>
      <c r="I378" s="230"/>
      <c r="J378" s="39"/>
      <c r="K378" s="39"/>
      <c r="L378" s="43"/>
      <c r="M378" s="231"/>
      <c r="N378" s="232"/>
      <c r="O378" s="90"/>
      <c r="P378" s="90"/>
      <c r="Q378" s="90"/>
      <c r="R378" s="90"/>
      <c r="S378" s="90"/>
      <c r="T378" s="91"/>
      <c r="U378" s="37"/>
      <c r="V378" s="37"/>
      <c r="W378" s="37"/>
      <c r="X378" s="37"/>
      <c r="Y378" s="37"/>
      <c r="Z378" s="37"/>
      <c r="AA378" s="37"/>
      <c r="AB378" s="37"/>
      <c r="AC378" s="37"/>
      <c r="AD378" s="37"/>
      <c r="AE378" s="37"/>
      <c r="AT378" s="16" t="s">
        <v>160</v>
      </c>
      <c r="AU378" s="16" t="s">
        <v>82</v>
      </c>
    </row>
    <row r="379" s="2" customFormat="1">
      <c r="A379" s="37"/>
      <c r="B379" s="38"/>
      <c r="C379" s="39"/>
      <c r="D379" s="228" t="s">
        <v>134</v>
      </c>
      <c r="E379" s="39"/>
      <c r="F379" s="229" t="s">
        <v>936</v>
      </c>
      <c r="G379" s="39"/>
      <c r="H379" s="39"/>
      <c r="I379" s="230"/>
      <c r="J379" s="39"/>
      <c r="K379" s="39"/>
      <c r="L379" s="43"/>
      <c r="M379" s="231"/>
      <c r="N379" s="232"/>
      <c r="O379" s="90"/>
      <c r="P379" s="90"/>
      <c r="Q379" s="90"/>
      <c r="R379" s="90"/>
      <c r="S379" s="90"/>
      <c r="T379" s="91"/>
      <c r="U379" s="37"/>
      <c r="V379" s="37"/>
      <c r="W379" s="37"/>
      <c r="X379" s="37"/>
      <c r="Y379" s="37"/>
      <c r="Z379" s="37"/>
      <c r="AA379" s="37"/>
      <c r="AB379" s="37"/>
      <c r="AC379" s="37"/>
      <c r="AD379" s="37"/>
      <c r="AE379" s="37"/>
      <c r="AT379" s="16" t="s">
        <v>134</v>
      </c>
      <c r="AU379" s="16" t="s">
        <v>82</v>
      </c>
    </row>
    <row r="380" s="13" customFormat="1">
      <c r="A380" s="13"/>
      <c r="B380" s="240"/>
      <c r="C380" s="241"/>
      <c r="D380" s="228" t="s">
        <v>162</v>
      </c>
      <c r="E380" s="242" t="s">
        <v>1</v>
      </c>
      <c r="F380" s="243" t="s">
        <v>937</v>
      </c>
      <c r="G380" s="241"/>
      <c r="H380" s="244">
        <v>211.99000000000001</v>
      </c>
      <c r="I380" s="245"/>
      <c r="J380" s="241"/>
      <c r="K380" s="241"/>
      <c r="L380" s="246"/>
      <c r="M380" s="247"/>
      <c r="N380" s="248"/>
      <c r="O380" s="248"/>
      <c r="P380" s="248"/>
      <c r="Q380" s="248"/>
      <c r="R380" s="248"/>
      <c r="S380" s="248"/>
      <c r="T380" s="249"/>
      <c r="U380" s="13"/>
      <c r="V380" s="13"/>
      <c r="W380" s="13"/>
      <c r="X380" s="13"/>
      <c r="Y380" s="13"/>
      <c r="Z380" s="13"/>
      <c r="AA380" s="13"/>
      <c r="AB380" s="13"/>
      <c r="AC380" s="13"/>
      <c r="AD380" s="13"/>
      <c r="AE380" s="13"/>
      <c r="AT380" s="250" t="s">
        <v>162</v>
      </c>
      <c r="AU380" s="250" t="s">
        <v>82</v>
      </c>
      <c r="AV380" s="13" t="s">
        <v>82</v>
      </c>
      <c r="AW380" s="13" t="s">
        <v>30</v>
      </c>
      <c r="AX380" s="13" t="s">
        <v>73</v>
      </c>
      <c r="AY380" s="250" t="s">
        <v>128</v>
      </c>
    </row>
    <row r="381" s="13" customFormat="1">
      <c r="A381" s="13"/>
      <c r="B381" s="240"/>
      <c r="C381" s="241"/>
      <c r="D381" s="228" t="s">
        <v>162</v>
      </c>
      <c r="E381" s="242" t="s">
        <v>1</v>
      </c>
      <c r="F381" s="243" t="s">
        <v>938</v>
      </c>
      <c r="G381" s="241"/>
      <c r="H381" s="244">
        <v>212.40000000000001</v>
      </c>
      <c r="I381" s="245"/>
      <c r="J381" s="241"/>
      <c r="K381" s="241"/>
      <c r="L381" s="246"/>
      <c r="M381" s="247"/>
      <c r="N381" s="248"/>
      <c r="O381" s="248"/>
      <c r="P381" s="248"/>
      <c r="Q381" s="248"/>
      <c r="R381" s="248"/>
      <c r="S381" s="248"/>
      <c r="T381" s="249"/>
      <c r="U381" s="13"/>
      <c r="V381" s="13"/>
      <c r="W381" s="13"/>
      <c r="X381" s="13"/>
      <c r="Y381" s="13"/>
      <c r="Z381" s="13"/>
      <c r="AA381" s="13"/>
      <c r="AB381" s="13"/>
      <c r="AC381" s="13"/>
      <c r="AD381" s="13"/>
      <c r="AE381" s="13"/>
      <c r="AT381" s="250" t="s">
        <v>162</v>
      </c>
      <c r="AU381" s="250" t="s">
        <v>82</v>
      </c>
      <c r="AV381" s="13" t="s">
        <v>82</v>
      </c>
      <c r="AW381" s="13" t="s">
        <v>30</v>
      </c>
      <c r="AX381" s="13" t="s">
        <v>73</v>
      </c>
      <c r="AY381" s="250" t="s">
        <v>128</v>
      </c>
    </row>
    <row r="382" s="14" customFormat="1">
      <c r="A382" s="14"/>
      <c r="B382" s="261"/>
      <c r="C382" s="262"/>
      <c r="D382" s="228" t="s">
        <v>162</v>
      </c>
      <c r="E382" s="263" t="s">
        <v>1</v>
      </c>
      <c r="F382" s="264" t="s">
        <v>686</v>
      </c>
      <c r="G382" s="262"/>
      <c r="H382" s="265">
        <v>424.38999999999999</v>
      </c>
      <c r="I382" s="266"/>
      <c r="J382" s="262"/>
      <c r="K382" s="262"/>
      <c r="L382" s="267"/>
      <c r="M382" s="268"/>
      <c r="N382" s="269"/>
      <c r="O382" s="269"/>
      <c r="P382" s="269"/>
      <c r="Q382" s="269"/>
      <c r="R382" s="269"/>
      <c r="S382" s="269"/>
      <c r="T382" s="270"/>
      <c r="U382" s="14"/>
      <c r="V382" s="14"/>
      <c r="W382" s="14"/>
      <c r="X382" s="14"/>
      <c r="Y382" s="14"/>
      <c r="Z382" s="14"/>
      <c r="AA382" s="14"/>
      <c r="AB382" s="14"/>
      <c r="AC382" s="14"/>
      <c r="AD382" s="14"/>
      <c r="AE382" s="14"/>
      <c r="AT382" s="271" t="s">
        <v>162</v>
      </c>
      <c r="AU382" s="271" t="s">
        <v>82</v>
      </c>
      <c r="AV382" s="14" t="s">
        <v>88</v>
      </c>
      <c r="AW382" s="14" t="s">
        <v>30</v>
      </c>
      <c r="AX382" s="14" t="s">
        <v>78</v>
      </c>
      <c r="AY382" s="271" t="s">
        <v>128</v>
      </c>
    </row>
    <row r="383" s="2" customFormat="1">
      <c r="A383" s="37"/>
      <c r="B383" s="38"/>
      <c r="C383" s="215" t="s">
        <v>180</v>
      </c>
      <c r="D383" s="215" t="s">
        <v>129</v>
      </c>
      <c r="E383" s="216" t="s">
        <v>605</v>
      </c>
      <c r="F383" s="217" t="s">
        <v>606</v>
      </c>
      <c r="G383" s="218" t="s">
        <v>157</v>
      </c>
      <c r="H383" s="219">
        <v>126.895</v>
      </c>
      <c r="I383" s="220"/>
      <c r="J383" s="221">
        <f>ROUND(I383*H383,2)</f>
        <v>0</v>
      </c>
      <c r="K383" s="217" t="s">
        <v>158</v>
      </c>
      <c r="L383" s="43"/>
      <c r="M383" s="222" t="s">
        <v>1</v>
      </c>
      <c r="N383" s="223" t="s">
        <v>38</v>
      </c>
      <c r="O383" s="90"/>
      <c r="P383" s="224">
        <f>O383*H383</f>
        <v>0</v>
      </c>
      <c r="Q383" s="224">
        <v>0.019429999999999999</v>
      </c>
      <c r="R383" s="224">
        <f>Q383*H383</f>
        <v>2.4655698500000001</v>
      </c>
      <c r="S383" s="224">
        <v>0</v>
      </c>
      <c r="T383" s="225">
        <f>S383*H383</f>
        <v>0</v>
      </c>
      <c r="U383" s="37"/>
      <c r="V383" s="37"/>
      <c r="W383" s="37"/>
      <c r="X383" s="37"/>
      <c r="Y383" s="37"/>
      <c r="Z383" s="37"/>
      <c r="AA383" s="37"/>
      <c r="AB383" s="37"/>
      <c r="AC383" s="37"/>
      <c r="AD383" s="37"/>
      <c r="AE383" s="37"/>
      <c r="AR383" s="226" t="s">
        <v>88</v>
      </c>
      <c r="AT383" s="226" t="s">
        <v>129</v>
      </c>
      <c r="AU383" s="226" t="s">
        <v>82</v>
      </c>
      <c r="AY383" s="16" t="s">
        <v>128</v>
      </c>
      <c r="BE383" s="227">
        <f>IF(N383="základní",J383,0)</f>
        <v>0</v>
      </c>
      <c r="BF383" s="227">
        <f>IF(N383="snížená",J383,0)</f>
        <v>0</v>
      </c>
      <c r="BG383" s="227">
        <f>IF(N383="zákl. přenesená",J383,0)</f>
        <v>0</v>
      </c>
      <c r="BH383" s="227">
        <f>IF(N383="sníž. přenesená",J383,0)</f>
        <v>0</v>
      </c>
      <c r="BI383" s="227">
        <f>IF(N383="nulová",J383,0)</f>
        <v>0</v>
      </c>
      <c r="BJ383" s="16" t="s">
        <v>78</v>
      </c>
      <c r="BK383" s="227">
        <f>ROUND(I383*H383,2)</f>
        <v>0</v>
      </c>
      <c r="BL383" s="16" t="s">
        <v>88</v>
      </c>
      <c r="BM383" s="226" t="s">
        <v>939</v>
      </c>
    </row>
    <row r="384" s="2" customFormat="1">
      <c r="A384" s="37"/>
      <c r="B384" s="38"/>
      <c r="C384" s="39"/>
      <c r="D384" s="228" t="s">
        <v>160</v>
      </c>
      <c r="E384" s="39"/>
      <c r="F384" s="239" t="s">
        <v>608</v>
      </c>
      <c r="G384" s="39"/>
      <c r="H384" s="39"/>
      <c r="I384" s="230"/>
      <c r="J384" s="39"/>
      <c r="K384" s="39"/>
      <c r="L384" s="43"/>
      <c r="M384" s="231"/>
      <c r="N384" s="232"/>
      <c r="O384" s="90"/>
      <c r="P384" s="90"/>
      <c r="Q384" s="90"/>
      <c r="R384" s="90"/>
      <c r="S384" s="90"/>
      <c r="T384" s="91"/>
      <c r="U384" s="37"/>
      <c r="V384" s="37"/>
      <c r="W384" s="37"/>
      <c r="X384" s="37"/>
      <c r="Y384" s="37"/>
      <c r="Z384" s="37"/>
      <c r="AA384" s="37"/>
      <c r="AB384" s="37"/>
      <c r="AC384" s="37"/>
      <c r="AD384" s="37"/>
      <c r="AE384" s="37"/>
      <c r="AT384" s="16" t="s">
        <v>160</v>
      </c>
      <c r="AU384" s="16" t="s">
        <v>82</v>
      </c>
    </row>
    <row r="385" s="2" customFormat="1">
      <c r="A385" s="37"/>
      <c r="B385" s="38"/>
      <c r="C385" s="39"/>
      <c r="D385" s="228" t="s">
        <v>134</v>
      </c>
      <c r="E385" s="39"/>
      <c r="F385" s="229" t="s">
        <v>609</v>
      </c>
      <c r="G385" s="39"/>
      <c r="H385" s="39"/>
      <c r="I385" s="230"/>
      <c r="J385" s="39"/>
      <c r="K385" s="39"/>
      <c r="L385" s="43"/>
      <c r="M385" s="231"/>
      <c r="N385" s="232"/>
      <c r="O385" s="90"/>
      <c r="P385" s="90"/>
      <c r="Q385" s="90"/>
      <c r="R385" s="90"/>
      <c r="S385" s="90"/>
      <c r="T385" s="91"/>
      <c r="U385" s="37"/>
      <c r="V385" s="37"/>
      <c r="W385" s="37"/>
      <c r="X385" s="37"/>
      <c r="Y385" s="37"/>
      <c r="Z385" s="37"/>
      <c r="AA385" s="37"/>
      <c r="AB385" s="37"/>
      <c r="AC385" s="37"/>
      <c r="AD385" s="37"/>
      <c r="AE385" s="37"/>
      <c r="AT385" s="16" t="s">
        <v>134</v>
      </c>
      <c r="AU385" s="16" t="s">
        <v>82</v>
      </c>
    </row>
    <row r="386" s="13" customFormat="1">
      <c r="A386" s="13"/>
      <c r="B386" s="240"/>
      <c r="C386" s="241"/>
      <c r="D386" s="228" t="s">
        <v>162</v>
      </c>
      <c r="E386" s="242" t="s">
        <v>1</v>
      </c>
      <c r="F386" s="243" t="s">
        <v>940</v>
      </c>
      <c r="G386" s="241"/>
      <c r="H386" s="244">
        <v>51.295000000000002</v>
      </c>
      <c r="I386" s="245"/>
      <c r="J386" s="241"/>
      <c r="K386" s="241"/>
      <c r="L386" s="246"/>
      <c r="M386" s="247"/>
      <c r="N386" s="248"/>
      <c r="O386" s="248"/>
      <c r="P386" s="248"/>
      <c r="Q386" s="248"/>
      <c r="R386" s="248"/>
      <c r="S386" s="248"/>
      <c r="T386" s="249"/>
      <c r="U386" s="13"/>
      <c r="V386" s="13"/>
      <c r="W386" s="13"/>
      <c r="X386" s="13"/>
      <c r="Y386" s="13"/>
      <c r="Z386" s="13"/>
      <c r="AA386" s="13"/>
      <c r="AB386" s="13"/>
      <c r="AC386" s="13"/>
      <c r="AD386" s="13"/>
      <c r="AE386" s="13"/>
      <c r="AT386" s="250" t="s">
        <v>162</v>
      </c>
      <c r="AU386" s="250" t="s">
        <v>82</v>
      </c>
      <c r="AV386" s="13" t="s">
        <v>82</v>
      </c>
      <c r="AW386" s="13" t="s">
        <v>30</v>
      </c>
      <c r="AX386" s="13" t="s">
        <v>73</v>
      </c>
      <c r="AY386" s="250" t="s">
        <v>128</v>
      </c>
    </row>
    <row r="387" s="13" customFormat="1">
      <c r="A387" s="13"/>
      <c r="B387" s="240"/>
      <c r="C387" s="241"/>
      <c r="D387" s="228" t="s">
        <v>162</v>
      </c>
      <c r="E387" s="242" t="s">
        <v>1</v>
      </c>
      <c r="F387" s="243" t="s">
        <v>941</v>
      </c>
      <c r="G387" s="241"/>
      <c r="H387" s="244">
        <v>75.599999999999994</v>
      </c>
      <c r="I387" s="245"/>
      <c r="J387" s="241"/>
      <c r="K387" s="241"/>
      <c r="L387" s="246"/>
      <c r="M387" s="247"/>
      <c r="N387" s="248"/>
      <c r="O387" s="248"/>
      <c r="P387" s="248"/>
      <c r="Q387" s="248"/>
      <c r="R387" s="248"/>
      <c r="S387" s="248"/>
      <c r="T387" s="249"/>
      <c r="U387" s="13"/>
      <c r="V387" s="13"/>
      <c r="W387" s="13"/>
      <c r="X387" s="13"/>
      <c r="Y387" s="13"/>
      <c r="Z387" s="13"/>
      <c r="AA387" s="13"/>
      <c r="AB387" s="13"/>
      <c r="AC387" s="13"/>
      <c r="AD387" s="13"/>
      <c r="AE387" s="13"/>
      <c r="AT387" s="250" t="s">
        <v>162</v>
      </c>
      <c r="AU387" s="250" t="s">
        <v>82</v>
      </c>
      <c r="AV387" s="13" t="s">
        <v>82</v>
      </c>
      <c r="AW387" s="13" t="s">
        <v>30</v>
      </c>
      <c r="AX387" s="13" t="s">
        <v>73</v>
      </c>
      <c r="AY387" s="250" t="s">
        <v>128</v>
      </c>
    </row>
    <row r="388" s="14" customFormat="1">
      <c r="A388" s="14"/>
      <c r="B388" s="261"/>
      <c r="C388" s="262"/>
      <c r="D388" s="228" t="s">
        <v>162</v>
      </c>
      <c r="E388" s="263" t="s">
        <v>1</v>
      </c>
      <c r="F388" s="264" t="s">
        <v>686</v>
      </c>
      <c r="G388" s="262"/>
      <c r="H388" s="265">
        <v>126.895</v>
      </c>
      <c r="I388" s="266"/>
      <c r="J388" s="262"/>
      <c r="K388" s="262"/>
      <c r="L388" s="267"/>
      <c r="M388" s="268"/>
      <c r="N388" s="269"/>
      <c r="O388" s="269"/>
      <c r="P388" s="269"/>
      <c r="Q388" s="269"/>
      <c r="R388" s="269"/>
      <c r="S388" s="269"/>
      <c r="T388" s="270"/>
      <c r="U388" s="14"/>
      <c r="V388" s="14"/>
      <c r="W388" s="14"/>
      <c r="X388" s="14"/>
      <c r="Y388" s="14"/>
      <c r="Z388" s="14"/>
      <c r="AA388" s="14"/>
      <c r="AB388" s="14"/>
      <c r="AC388" s="14"/>
      <c r="AD388" s="14"/>
      <c r="AE388" s="14"/>
      <c r="AT388" s="271" t="s">
        <v>162</v>
      </c>
      <c r="AU388" s="271" t="s">
        <v>82</v>
      </c>
      <c r="AV388" s="14" t="s">
        <v>88</v>
      </c>
      <c r="AW388" s="14" t="s">
        <v>30</v>
      </c>
      <c r="AX388" s="14" t="s">
        <v>78</v>
      </c>
      <c r="AY388" s="271" t="s">
        <v>128</v>
      </c>
    </row>
    <row r="389" s="2" customFormat="1">
      <c r="A389" s="37"/>
      <c r="B389" s="38"/>
      <c r="C389" s="215" t="s">
        <v>559</v>
      </c>
      <c r="D389" s="215" t="s">
        <v>129</v>
      </c>
      <c r="E389" s="216" t="s">
        <v>612</v>
      </c>
      <c r="F389" s="217" t="s">
        <v>613</v>
      </c>
      <c r="G389" s="218" t="s">
        <v>157</v>
      </c>
      <c r="H389" s="219">
        <v>50.758000000000003</v>
      </c>
      <c r="I389" s="220"/>
      <c r="J389" s="221">
        <f>ROUND(I389*H389,2)</f>
        <v>0</v>
      </c>
      <c r="K389" s="217" t="s">
        <v>158</v>
      </c>
      <c r="L389" s="43"/>
      <c r="M389" s="222" t="s">
        <v>1</v>
      </c>
      <c r="N389" s="223" t="s">
        <v>38</v>
      </c>
      <c r="O389" s="90"/>
      <c r="P389" s="224">
        <f>O389*H389</f>
        <v>0</v>
      </c>
      <c r="Q389" s="224">
        <v>0.058279999999999998</v>
      </c>
      <c r="R389" s="224">
        <f>Q389*H389</f>
        <v>2.9581762400000002</v>
      </c>
      <c r="S389" s="224">
        <v>0</v>
      </c>
      <c r="T389" s="225">
        <f>S389*H389</f>
        <v>0</v>
      </c>
      <c r="U389" s="37"/>
      <c r="V389" s="37"/>
      <c r="W389" s="37"/>
      <c r="X389" s="37"/>
      <c r="Y389" s="37"/>
      <c r="Z389" s="37"/>
      <c r="AA389" s="37"/>
      <c r="AB389" s="37"/>
      <c r="AC389" s="37"/>
      <c r="AD389" s="37"/>
      <c r="AE389" s="37"/>
      <c r="AR389" s="226" t="s">
        <v>88</v>
      </c>
      <c r="AT389" s="226" t="s">
        <v>129</v>
      </c>
      <c r="AU389" s="226" t="s">
        <v>82</v>
      </c>
      <c r="AY389" s="16" t="s">
        <v>128</v>
      </c>
      <c r="BE389" s="227">
        <f>IF(N389="základní",J389,0)</f>
        <v>0</v>
      </c>
      <c r="BF389" s="227">
        <f>IF(N389="snížená",J389,0)</f>
        <v>0</v>
      </c>
      <c r="BG389" s="227">
        <f>IF(N389="zákl. přenesená",J389,0)</f>
        <v>0</v>
      </c>
      <c r="BH389" s="227">
        <f>IF(N389="sníž. přenesená",J389,0)</f>
        <v>0</v>
      </c>
      <c r="BI389" s="227">
        <f>IF(N389="nulová",J389,0)</f>
        <v>0</v>
      </c>
      <c r="BJ389" s="16" t="s">
        <v>78</v>
      </c>
      <c r="BK389" s="227">
        <f>ROUND(I389*H389,2)</f>
        <v>0</v>
      </c>
      <c r="BL389" s="16" t="s">
        <v>88</v>
      </c>
      <c r="BM389" s="226" t="s">
        <v>942</v>
      </c>
    </row>
    <row r="390" s="2" customFormat="1">
      <c r="A390" s="37"/>
      <c r="B390" s="38"/>
      <c r="C390" s="39"/>
      <c r="D390" s="228" t="s">
        <v>160</v>
      </c>
      <c r="E390" s="39"/>
      <c r="F390" s="239" t="s">
        <v>615</v>
      </c>
      <c r="G390" s="39"/>
      <c r="H390" s="39"/>
      <c r="I390" s="230"/>
      <c r="J390" s="39"/>
      <c r="K390" s="39"/>
      <c r="L390" s="43"/>
      <c r="M390" s="231"/>
      <c r="N390" s="232"/>
      <c r="O390" s="90"/>
      <c r="P390" s="90"/>
      <c r="Q390" s="90"/>
      <c r="R390" s="90"/>
      <c r="S390" s="90"/>
      <c r="T390" s="91"/>
      <c r="U390" s="37"/>
      <c r="V390" s="37"/>
      <c r="W390" s="37"/>
      <c r="X390" s="37"/>
      <c r="Y390" s="37"/>
      <c r="Z390" s="37"/>
      <c r="AA390" s="37"/>
      <c r="AB390" s="37"/>
      <c r="AC390" s="37"/>
      <c r="AD390" s="37"/>
      <c r="AE390" s="37"/>
      <c r="AT390" s="16" t="s">
        <v>160</v>
      </c>
      <c r="AU390" s="16" t="s">
        <v>82</v>
      </c>
    </row>
    <row r="391" s="2" customFormat="1">
      <c r="A391" s="37"/>
      <c r="B391" s="38"/>
      <c r="C391" s="39"/>
      <c r="D391" s="228" t="s">
        <v>134</v>
      </c>
      <c r="E391" s="39"/>
      <c r="F391" s="229" t="s">
        <v>943</v>
      </c>
      <c r="G391" s="39"/>
      <c r="H391" s="39"/>
      <c r="I391" s="230"/>
      <c r="J391" s="39"/>
      <c r="K391" s="39"/>
      <c r="L391" s="43"/>
      <c r="M391" s="231"/>
      <c r="N391" s="232"/>
      <c r="O391" s="90"/>
      <c r="P391" s="90"/>
      <c r="Q391" s="90"/>
      <c r="R391" s="90"/>
      <c r="S391" s="90"/>
      <c r="T391" s="91"/>
      <c r="U391" s="37"/>
      <c r="V391" s="37"/>
      <c r="W391" s="37"/>
      <c r="X391" s="37"/>
      <c r="Y391" s="37"/>
      <c r="Z391" s="37"/>
      <c r="AA391" s="37"/>
      <c r="AB391" s="37"/>
      <c r="AC391" s="37"/>
      <c r="AD391" s="37"/>
      <c r="AE391" s="37"/>
      <c r="AT391" s="16" t="s">
        <v>134</v>
      </c>
      <c r="AU391" s="16" t="s">
        <v>82</v>
      </c>
    </row>
    <row r="392" s="13" customFormat="1">
      <c r="A392" s="13"/>
      <c r="B392" s="240"/>
      <c r="C392" s="241"/>
      <c r="D392" s="228" t="s">
        <v>162</v>
      </c>
      <c r="E392" s="242" t="s">
        <v>1</v>
      </c>
      <c r="F392" s="243" t="s">
        <v>944</v>
      </c>
      <c r="G392" s="241"/>
      <c r="H392" s="244">
        <v>20.518000000000001</v>
      </c>
      <c r="I392" s="245"/>
      <c r="J392" s="241"/>
      <c r="K392" s="241"/>
      <c r="L392" s="246"/>
      <c r="M392" s="247"/>
      <c r="N392" s="248"/>
      <c r="O392" s="248"/>
      <c r="P392" s="248"/>
      <c r="Q392" s="248"/>
      <c r="R392" s="248"/>
      <c r="S392" s="248"/>
      <c r="T392" s="249"/>
      <c r="U392" s="13"/>
      <c r="V392" s="13"/>
      <c r="W392" s="13"/>
      <c r="X392" s="13"/>
      <c r="Y392" s="13"/>
      <c r="Z392" s="13"/>
      <c r="AA392" s="13"/>
      <c r="AB392" s="13"/>
      <c r="AC392" s="13"/>
      <c r="AD392" s="13"/>
      <c r="AE392" s="13"/>
      <c r="AT392" s="250" t="s">
        <v>162</v>
      </c>
      <c r="AU392" s="250" t="s">
        <v>82</v>
      </c>
      <c r="AV392" s="13" t="s">
        <v>82</v>
      </c>
      <c r="AW392" s="13" t="s">
        <v>30</v>
      </c>
      <c r="AX392" s="13" t="s">
        <v>73</v>
      </c>
      <c r="AY392" s="250" t="s">
        <v>128</v>
      </c>
    </row>
    <row r="393" s="13" customFormat="1">
      <c r="A393" s="13"/>
      <c r="B393" s="240"/>
      <c r="C393" s="241"/>
      <c r="D393" s="228" t="s">
        <v>162</v>
      </c>
      <c r="E393" s="242" t="s">
        <v>1</v>
      </c>
      <c r="F393" s="243" t="s">
        <v>945</v>
      </c>
      <c r="G393" s="241"/>
      <c r="H393" s="244">
        <v>30.239999999999998</v>
      </c>
      <c r="I393" s="245"/>
      <c r="J393" s="241"/>
      <c r="K393" s="241"/>
      <c r="L393" s="246"/>
      <c r="M393" s="247"/>
      <c r="N393" s="248"/>
      <c r="O393" s="248"/>
      <c r="P393" s="248"/>
      <c r="Q393" s="248"/>
      <c r="R393" s="248"/>
      <c r="S393" s="248"/>
      <c r="T393" s="249"/>
      <c r="U393" s="13"/>
      <c r="V393" s="13"/>
      <c r="W393" s="13"/>
      <c r="X393" s="13"/>
      <c r="Y393" s="13"/>
      <c r="Z393" s="13"/>
      <c r="AA393" s="13"/>
      <c r="AB393" s="13"/>
      <c r="AC393" s="13"/>
      <c r="AD393" s="13"/>
      <c r="AE393" s="13"/>
      <c r="AT393" s="250" t="s">
        <v>162</v>
      </c>
      <c r="AU393" s="250" t="s">
        <v>82</v>
      </c>
      <c r="AV393" s="13" t="s">
        <v>82</v>
      </c>
      <c r="AW393" s="13" t="s">
        <v>30</v>
      </c>
      <c r="AX393" s="13" t="s">
        <v>73</v>
      </c>
      <c r="AY393" s="250" t="s">
        <v>128</v>
      </c>
    </row>
    <row r="394" s="14" customFormat="1">
      <c r="A394" s="14"/>
      <c r="B394" s="261"/>
      <c r="C394" s="262"/>
      <c r="D394" s="228" t="s">
        <v>162</v>
      </c>
      <c r="E394" s="263" t="s">
        <v>1</v>
      </c>
      <c r="F394" s="264" t="s">
        <v>686</v>
      </c>
      <c r="G394" s="262"/>
      <c r="H394" s="265">
        <v>50.757999999999996</v>
      </c>
      <c r="I394" s="266"/>
      <c r="J394" s="262"/>
      <c r="K394" s="262"/>
      <c r="L394" s="267"/>
      <c r="M394" s="268"/>
      <c r="N394" s="269"/>
      <c r="O394" s="269"/>
      <c r="P394" s="269"/>
      <c r="Q394" s="269"/>
      <c r="R394" s="269"/>
      <c r="S394" s="269"/>
      <c r="T394" s="270"/>
      <c r="U394" s="14"/>
      <c r="V394" s="14"/>
      <c r="W394" s="14"/>
      <c r="X394" s="14"/>
      <c r="Y394" s="14"/>
      <c r="Z394" s="14"/>
      <c r="AA394" s="14"/>
      <c r="AB394" s="14"/>
      <c r="AC394" s="14"/>
      <c r="AD394" s="14"/>
      <c r="AE394" s="14"/>
      <c r="AT394" s="271" t="s">
        <v>162</v>
      </c>
      <c r="AU394" s="271" t="s">
        <v>82</v>
      </c>
      <c r="AV394" s="14" t="s">
        <v>88</v>
      </c>
      <c r="AW394" s="14" t="s">
        <v>30</v>
      </c>
      <c r="AX394" s="14" t="s">
        <v>78</v>
      </c>
      <c r="AY394" s="271" t="s">
        <v>128</v>
      </c>
    </row>
    <row r="395" s="2" customFormat="1">
      <c r="A395" s="37"/>
      <c r="B395" s="38"/>
      <c r="C395" s="215" t="s">
        <v>565</v>
      </c>
      <c r="D395" s="215" t="s">
        <v>129</v>
      </c>
      <c r="E395" s="216" t="s">
        <v>619</v>
      </c>
      <c r="F395" s="217" t="s">
        <v>620</v>
      </c>
      <c r="G395" s="218" t="s">
        <v>157</v>
      </c>
      <c r="H395" s="219">
        <v>25.379000000000001</v>
      </c>
      <c r="I395" s="220"/>
      <c r="J395" s="221">
        <f>ROUND(I395*H395,2)</f>
        <v>0</v>
      </c>
      <c r="K395" s="217" t="s">
        <v>158</v>
      </c>
      <c r="L395" s="43"/>
      <c r="M395" s="222" t="s">
        <v>1</v>
      </c>
      <c r="N395" s="223" t="s">
        <v>38</v>
      </c>
      <c r="O395" s="90"/>
      <c r="P395" s="224">
        <f>O395*H395</f>
        <v>0</v>
      </c>
      <c r="Q395" s="224">
        <v>0.099750000000000005</v>
      </c>
      <c r="R395" s="224">
        <f>Q395*H395</f>
        <v>2.5315552500000003</v>
      </c>
      <c r="S395" s="224">
        <v>0</v>
      </c>
      <c r="T395" s="225">
        <f>S395*H395</f>
        <v>0</v>
      </c>
      <c r="U395" s="37"/>
      <c r="V395" s="37"/>
      <c r="W395" s="37"/>
      <c r="X395" s="37"/>
      <c r="Y395" s="37"/>
      <c r="Z395" s="37"/>
      <c r="AA395" s="37"/>
      <c r="AB395" s="37"/>
      <c r="AC395" s="37"/>
      <c r="AD395" s="37"/>
      <c r="AE395" s="37"/>
      <c r="AR395" s="226" t="s">
        <v>88</v>
      </c>
      <c r="AT395" s="226" t="s">
        <v>129</v>
      </c>
      <c r="AU395" s="226" t="s">
        <v>82</v>
      </c>
      <c r="AY395" s="16" t="s">
        <v>128</v>
      </c>
      <c r="BE395" s="227">
        <f>IF(N395="základní",J395,0)</f>
        <v>0</v>
      </c>
      <c r="BF395" s="227">
        <f>IF(N395="snížená",J395,0)</f>
        <v>0</v>
      </c>
      <c r="BG395" s="227">
        <f>IF(N395="zákl. přenesená",J395,0)</f>
        <v>0</v>
      </c>
      <c r="BH395" s="227">
        <f>IF(N395="sníž. přenesená",J395,0)</f>
        <v>0</v>
      </c>
      <c r="BI395" s="227">
        <f>IF(N395="nulová",J395,0)</f>
        <v>0</v>
      </c>
      <c r="BJ395" s="16" t="s">
        <v>78</v>
      </c>
      <c r="BK395" s="227">
        <f>ROUND(I395*H395,2)</f>
        <v>0</v>
      </c>
      <c r="BL395" s="16" t="s">
        <v>88</v>
      </c>
      <c r="BM395" s="226" t="s">
        <v>946</v>
      </c>
    </row>
    <row r="396" s="2" customFormat="1">
      <c r="A396" s="37"/>
      <c r="B396" s="38"/>
      <c r="C396" s="39"/>
      <c r="D396" s="228" t="s">
        <v>160</v>
      </c>
      <c r="E396" s="39"/>
      <c r="F396" s="239" t="s">
        <v>622</v>
      </c>
      <c r="G396" s="39"/>
      <c r="H396" s="39"/>
      <c r="I396" s="230"/>
      <c r="J396" s="39"/>
      <c r="K396" s="39"/>
      <c r="L396" s="43"/>
      <c r="M396" s="231"/>
      <c r="N396" s="232"/>
      <c r="O396" s="90"/>
      <c r="P396" s="90"/>
      <c r="Q396" s="90"/>
      <c r="R396" s="90"/>
      <c r="S396" s="90"/>
      <c r="T396" s="91"/>
      <c r="U396" s="37"/>
      <c r="V396" s="37"/>
      <c r="W396" s="37"/>
      <c r="X396" s="37"/>
      <c r="Y396" s="37"/>
      <c r="Z396" s="37"/>
      <c r="AA396" s="37"/>
      <c r="AB396" s="37"/>
      <c r="AC396" s="37"/>
      <c r="AD396" s="37"/>
      <c r="AE396" s="37"/>
      <c r="AT396" s="16" t="s">
        <v>160</v>
      </c>
      <c r="AU396" s="16" t="s">
        <v>82</v>
      </c>
    </row>
    <row r="397" s="2" customFormat="1">
      <c r="A397" s="37"/>
      <c r="B397" s="38"/>
      <c r="C397" s="39"/>
      <c r="D397" s="228" t="s">
        <v>134</v>
      </c>
      <c r="E397" s="39"/>
      <c r="F397" s="229" t="s">
        <v>623</v>
      </c>
      <c r="G397" s="39"/>
      <c r="H397" s="39"/>
      <c r="I397" s="230"/>
      <c r="J397" s="39"/>
      <c r="K397" s="39"/>
      <c r="L397" s="43"/>
      <c r="M397" s="231"/>
      <c r="N397" s="232"/>
      <c r="O397" s="90"/>
      <c r="P397" s="90"/>
      <c r="Q397" s="90"/>
      <c r="R397" s="90"/>
      <c r="S397" s="90"/>
      <c r="T397" s="91"/>
      <c r="U397" s="37"/>
      <c r="V397" s="37"/>
      <c r="W397" s="37"/>
      <c r="X397" s="37"/>
      <c r="Y397" s="37"/>
      <c r="Z397" s="37"/>
      <c r="AA397" s="37"/>
      <c r="AB397" s="37"/>
      <c r="AC397" s="37"/>
      <c r="AD397" s="37"/>
      <c r="AE397" s="37"/>
      <c r="AT397" s="16" t="s">
        <v>134</v>
      </c>
      <c r="AU397" s="16" t="s">
        <v>82</v>
      </c>
    </row>
    <row r="398" s="13" customFormat="1">
      <c r="A398" s="13"/>
      <c r="B398" s="240"/>
      <c r="C398" s="241"/>
      <c r="D398" s="228" t="s">
        <v>162</v>
      </c>
      <c r="E398" s="242" t="s">
        <v>1</v>
      </c>
      <c r="F398" s="243" t="s">
        <v>947</v>
      </c>
      <c r="G398" s="241"/>
      <c r="H398" s="244">
        <v>10.259</v>
      </c>
      <c r="I398" s="245"/>
      <c r="J398" s="241"/>
      <c r="K398" s="241"/>
      <c r="L398" s="246"/>
      <c r="M398" s="247"/>
      <c r="N398" s="248"/>
      <c r="O398" s="248"/>
      <c r="P398" s="248"/>
      <c r="Q398" s="248"/>
      <c r="R398" s="248"/>
      <c r="S398" s="248"/>
      <c r="T398" s="249"/>
      <c r="U398" s="13"/>
      <c r="V398" s="13"/>
      <c r="W398" s="13"/>
      <c r="X398" s="13"/>
      <c r="Y398" s="13"/>
      <c r="Z398" s="13"/>
      <c r="AA398" s="13"/>
      <c r="AB398" s="13"/>
      <c r="AC398" s="13"/>
      <c r="AD398" s="13"/>
      <c r="AE398" s="13"/>
      <c r="AT398" s="250" t="s">
        <v>162</v>
      </c>
      <c r="AU398" s="250" t="s">
        <v>82</v>
      </c>
      <c r="AV398" s="13" t="s">
        <v>82</v>
      </c>
      <c r="AW398" s="13" t="s">
        <v>30</v>
      </c>
      <c r="AX398" s="13" t="s">
        <v>73</v>
      </c>
      <c r="AY398" s="250" t="s">
        <v>128</v>
      </c>
    </row>
    <row r="399" s="13" customFormat="1">
      <c r="A399" s="13"/>
      <c r="B399" s="240"/>
      <c r="C399" s="241"/>
      <c r="D399" s="228" t="s">
        <v>162</v>
      </c>
      <c r="E399" s="242" t="s">
        <v>1</v>
      </c>
      <c r="F399" s="243" t="s">
        <v>948</v>
      </c>
      <c r="G399" s="241"/>
      <c r="H399" s="244">
        <v>15.119999999999999</v>
      </c>
      <c r="I399" s="245"/>
      <c r="J399" s="241"/>
      <c r="K399" s="241"/>
      <c r="L399" s="246"/>
      <c r="M399" s="247"/>
      <c r="N399" s="248"/>
      <c r="O399" s="248"/>
      <c r="P399" s="248"/>
      <c r="Q399" s="248"/>
      <c r="R399" s="248"/>
      <c r="S399" s="248"/>
      <c r="T399" s="249"/>
      <c r="U399" s="13"/>
      <c r="V399" s="13"/>
      <c r="W399" s="13"/>
      <c r="X399" s="13"/>
      <c r="Y399" s="13"/>
      <c r="Z399" s="13"/>
      <c r="AA399" s="13"/>
      <c r="AB399" s="13"/>
      <c r="AC399" s="13"/>
      <c r="AD399" s="13"/>
      <c r="AE399" s="13"/>
      <c r="AT399" s="250" t="s">
        <v>162</v>
      </c>
      <c r="AU399" s="250" t="s">
        <v>82</v>
      </c>
      <c r="AV399" s="13" t="s">
        <v>82</v>
      </c>
      <c r="AW399" s="13" t="s">
        <v>30</v>
      </c>
      <c r="AX399" s="13" t="s">
        <v>73</v>
      </c>
      <c r="AY399" s="250" t="s">
        <v>128</v>
      </c>
    </row>
    <row r="400" s="14" customFormat="1">
      <c r="A400" s="14"/>
      <c r="B400" s="261"/>
      <c r="C400" s="262"/>
      <c r="D400" s="228" t="s">
        <v>162</v>
      </c>
      <c r="E400" s="263" t="s">
        <v>1</v>
      </c>
      <c r="F400" s="264" t="s">
        <v>686</v>
      </c>
      <c r="G400" s="262"/>
      <c r="H400" s="265">
        <v>25.378999999999998</v>
      </c>
      <c r="I400" s="266"/>
      <c r="J400" s="262"/>
      <c r="K400" s="262"/>
      <c r="L400" s="267"/>
      <c r="M400" s="268"/>
      <c r="N400" s="269"/>
      <c r="O400" s="269"/>
      <c r="P400" s="269"/>
      <c r="Q400" s="269"/>
      <c r="R400" s="269"/>
      <c r="S400" s="269"/>
      <c r="T400" s="270"/>
      <c r="U400" s="14"/>
      <c r="V400" s="14"/>
      <c r="W400" s="14"/>
      <c r="X400" s="14"/>
      <c r="Y400" s="14"/>
      <c r="Z400" s="14"/>
      <c r="AA400" s="14"/>
      <c r="AB400" s="14"/>
      <c r="AC400" s="14"/>
      <c r="AD400" s="14"/>
      <c r="AE400" s="14"/>
      <c r="AT400" s="271" t="s">
        <v>162</v>
      </c>
      <c r="AU400" s="271" t="s">
        <v>82</v>
      </c>
      <c r="AV400" s="14" t="s">
        <v>88</v>
      </c>
      <c r="AW400" s="14" t="s">
        <v>30</v>
      </c>
      <c r="AX400" s="14" t="s">
        <v>78</v>
      </c>
      <c r="AY400" s="271" t="s">
        <v>128</v>
      </c>
    </row>
    <row r="401" s="2" customFormat="1">
      <c r="A401" s="37"/>
      <c r="B401" s="38"/>
      <c r="C401" s="215" t="s">
        <v>572</v>
      </c>
      <c r="D401" s="215" t="s">
        <v>129</v>
      </c>
      <c r="E401" s="216" t="s">
        <v>626</v>
      </c>
      <c r="F401" s="217" t="s">
        <v>627</v>
      </c>
      <c r="G401" s="218" t="s">
        <v>157</v>
      </c>
      <c r="H401" s="219">
        <v>424.38999999999999</v>
      </c>
      <c r="I401" s="220"/>
      <c r="J401" s="221">
        <f>ROUND(I401*H401,2)</f>
        <v>0</v>
      </c>
      <c r="K401" s="217" t="s">
        <v>158</v>
      </c>
      <c r="L401" s="43"/>
      <c r="M401" s="222" t="s">
        <v>1</v>
      </c>
      <c r="N401" s="223" t="s">
        <v>38</v>
      </c>
      <c r="O401" s="90"/>
      <c r="P401" s="224">
        <f>O401*H401</f>
        <v>0</v>
      </c>
      <c r="Q401" s="224">
        <v>0.0035599999999999998</v>
      </c>
      <c r="R401" s="224">
        <f>Q401*H401</f>
        <v>1.5108283999999999</v>
      </c>
      <c r="S401" s="224">
        <v>0</v>
      </c>
      <c r="T401" s="225">
        <f>S401*H401</f>
        <v>0</v>
      </c>
      <c r="U401" s="37"/>
      <c r="V401" s="37"/>
      <c r="W401" s="37"/>
      <c r="X401" s="37"/>
      <c r="Y401" s="37"/>
      <c r="Z401" s="37"/>
      <c r="AA401" s="37"/>
      <c r="AB401" s="37"/>
      <c r="AC401" s="37"/>
      <c r="AD401" s="37"/>
      <c r="AE401" s="37"/>
      <c r="AR401" s="226" t="s">
        <v>88</v>
      </c>
      <c r="AT401" s="226" t="s">
        <v>129</v>
      </c>
      <c r="AU401" s="226" t="s">
        <v>82</v>
      </c>
      <c r="AY401" s="16" t="s">
        <v>128</v>
      </c>
      <c r="BE401" s="227">
        <f>IF(N401="základní",J401,0)</f>
        <v>0</v>
      </c>
      <c r="BF401" s="227">
        <f>IF(N401="snížená",J401,0)</f>
        <v>0</v>
      </c>
      <c r="BG401" s="227">
        <f>IF(N401="zákl. přenesená",J401,0)</f>
        <v>0</v>
      </c>
      <c r="BH401" s="227">
        <f>IF(N401="sníž. přenesená",J401,0)</f>
        <v>0</v>
      </c>
      <c r="BI401" s="227">
        <f>IF(N401="nulová",J401,0)</f>
        <v>0</v>
      </c>
      <c r="BJ401" s="16" t="s">
        <v>78</v>
      </c>
      <c r="BK401" s="227">
        <f>ROUND(I401*H401,2)</f>
        <v>0</v>
      </c>
      <c r="BL401" s="16" t="s">
        <v>88</v>
      </c>
      <c r="BM401" s="226" t="s">
        <v>949</v>
      </c>
    </row>
    <row r="402" s="2" customFormat="1">
      <c r="A402" s="37"/>
      <c r="B402" s="38"/>
      <c r="C402" s="39"/>
      <c r="D402" s="228" t="s">
        <v>160</v>
      </c>
      <c r="E402" s="39"/>
      <c r="F402" s="239" t="s">
        <v>629</v>
      </c>
      <c r="G402" s="39"/>
      <c r="H402" s="39"/>
      <c r="I402" s="230"/>
      <c r="J402" s="39"/>
      <c r="K402" s="39"/>
      <c r="L402" s="43"/>
      <c r="M402" s="231"/>
      <c r="N402" s="232"/>
      <c r="O402" s="90"/>
      <c r="P402" s="90"/>
      <c r="Q402" s="90"/>
      <c r="R402" s="90"/>
      <c r="S402" s="90"/>
      <c r="T402" s="91"/>
      <c r="U402" s="37"/>
      <c r="V402" s="37"/>
      <c r="W402" s="37"/>
      <c r="X402" s="37"/>
      <c r="Y402" s="37"/>
      <c r="Z402" s="37"/>
      <c r="AA402" s="37"/>
      <c r="AB402" s="37"/>
      <c r="AC402" s="37"/>
      <c r="AD402" s="37"/>
      <c r="AE402" s="37"/>
      <c r="AT402" s="16" t="s">
        <v>160</v>
      </c>
      <c r="AU402" s="16" t="s">
        <v>82</v>
      </c>
    </row>
    <row r="403" s="2" customFormat="1">
      <c r="A403" s="37"/>
      <c r="B403" s="38"/>
      <c r="C403" s="39"/>
      <c r="D403" s="228" t="s">
        <v>134</v>
      </c>
      <c r="E403" s="39"/>
      <c r="F403" s="229" t="s">
        <v>950</v>
      </c>
      <c r="G403" s="39"/>
      <c r="H403" s="39"/>
      <c r="I403" s="230"/>
      <c r="J403" s="39"/>
      <c r="K403" s="39"/>
      <c r="L403" s="43"/>
      <c r="M403" s="231"/>
      <c r="N403" s="232"/>
      <c r="O403" s="90"/>
      <c r="P403" s="90"/>
      <c r="Q403" s="90"/>
      <c r="R403" s="90"/>
      <c r="S403" s="90"/>
      <c r="T403" s="91"/>
      <c r="U403" s="37"/>
      <c r="V403" s="37"/>
      <c r="W403" s="37"/>
      <c r="X403" s="37"/>
      <c r="Y403" s="37"/>
      <c r="Z403" s="37"/>
      <c r="AA403" s="37"/>
      <c r="AB403" s="37"/>
      <c r="AC403" s="37"/>
      <c r="AD403" s="37"/>
      <c r="AE403" s="37"/>
      <c r="AT403" s="16" t="s">
        <v>134</v>
      </c>
      <c r="AU403" s="16" t="s">
        <v>82</v>
      </c>
    </row>
    <row r="404" s="13" customFormat="1">
      <c r="A404" s="13"/>
      <c r="B404" s="240"/>
      <c r="C404" s="241"/>
      <c r="D404" s="228" t="s">
        <v>162</v>
      </c>
      <c r="E404" s="242" t="s">
        <v>1</v>
      </c>
      <c r="F404" s="243" t="s">
        <v>937</v>
      </c>
      <c r="G404" s="241"/>
      <c r="H404" s="244">
        <v>211.99000000000001</v>
      </c>
      <c r="I404" s="245"/>
      <c r="J404" s="241"/>
      <c r="K404" s="241"/>
      <c r="L404" s="246"/>
      <c r="M404" s="247"/>
      <c r="N404" s="248"/>
      <c r="O404" s="248"/>
      <c r="P404" s="248"/>
      <c r="Q404" s="248"/>
      <c r="R404" s="248"/>
      <c r="S404" s="248"/>
      <c r="T404" s="249"/>
      <c r="U404" s="13"/>
      <c r="V404" s="13"/>
      <c r="W404" s="13"/>
      <c r="X404" s="13"/>
      <c r="Y404" s="13"/>
      <c r="Z404" s="13"/>
      <c r="AA404" s="13"/>
      <c r="AB404" s="13"/>
      <c r="AC404" s="13"/>
      <c r="AD404" s="13"/>
      <c r="AE404" s="13"/>
      <c r="AT404" s="250" t="s">
        <v>162</v>
      </c>
      <c r="AU404" s="250" t="s">
        <v>82</v>
      </c>
      <c r="AV404" s="13" t="s">
        <v>82</v>
      </c>
      <c r="AW404" s="13" t="s">
        <v>30</v>
      </c>
      <c r="AX404" s="13" t="s">
        <v>73</v>
      </c>
      <c r="AY404" s="250" t="s">
        <v>128</v>
      </c>
    </row>
    <row r="405" s="13" customFormat="1">
      <c r="A405" s="13"/>
      <c r="B405" s="240"/>
      <c r="C405" s="241"/>
      <c r="D405" s="228" t="s">
        <v>162</v>
      </c>
      <c r="E405" s="242" t="s">
        <v>1</v>
      </c>
      <c r="F405" s="243" t="s">
        <v>938</v>
      </c>
      <c r="G405" s="241"/>
      <c r="H405" s="244">
        <v>212.40000000000001</v>
      </c>
      <c r="I405" s="245"/>
      <c r="J405" s="241"/>
      <c r="K405" s="241"/>
      <c r="L405" s="246"/>
      <c r="M405" s="247"/>
      <c r="N405" s="248"/>
      <c r="O405" s="248"/>
      <c r="P405" s="248"/>
      <c r="Q405" s="248"/>
      <c r="R405" s="248"/>
      <c r="S405" s="248"/>
      <c r="T405" s="249"/>
      <c r="U405" s="13"/>
      <c r="V405" s="13"/>
      <c r="W405" s="13"/>
      <c r="X405" s="13"/>
      <c r="Y405" s="13"/>
      <c r="Z405" s="13"/>
      <c r="AA405" s="13"/>
      <c r="AB405" s="13"/>
      <c r="AC405" s="13"/>
      <c r="AD405" s="13"/>
      <c r="AE405" s="13"/>
      <c r="AT405" s="250" t="s">
        <v>162</v>
      </c>
      <c r="AU405" s="250" t="s">
        <v>82</v>
      </c>
      <c r="AV405" s="13" t="s">
        <v>82</v>
      </c>
      <c r="AW405" s="13" t="s">
        <v>30</v>
      </c>
      <c r="AX405" s="13" t="s">
        <v>73</v>
      </c>
      <c r="AY405" s="250" t="s">
        <v>128</v>
      </c>
    </row>
    <row r="406" s="14" customFormat="1">
      <c r="A406" s="14"/>
      <c r="B406" s="261"/>
      <c r="C406" s="262"/>
      <c r="D406" s="228" t="s">
        <v>162</v>
      </c>
      <c r="E406" s="263" t="s">
        <v>1</v>
      </c>
      <c r="F406" s="264" t="s">
        <v>686</v>
      </c>
      <c r="G406" s="262"/>
      <c r="H406" s="265">
        <v>424.38999999999999</v>
      </c>
      <c r="I406" s="266"/>
      <c r="J406" s="262"/>
      <c r="K406" s="262"/>
      <c r="L406" s="267"/>
      <c r="M406" s="268"/>
      <c r="N406" s="269"/>
      <c r="O406" s="269"/>
      <c r="P406" s="269"/>
      <c r="Q406" s="269"/>
      <c r="R406" s="269"/>
      <c r="S406" s="269"/>
      <c r="T406" s="270"/>
      <c r="U406" s="14"/>
      <c r="V406" s="14"/>
      <c r="W406" s="14"/>
      <c r="X406" s="14"/>
      <c r="Y406" s="14"/>
      <c r="Z406" s="14"/>
      <c r="AA406" s="14"/>
      <c r="AB406" s="14"/>
      <c r="AC406" s="14"/>
      <c r="AD406" s="14"/>
      <c r="AE406" s="14"/>
      <c r="AT406" s="271" t="s">
        <v>162</v>
      </c>
      <c r="AU406" s="271" t="s">
        <v>82</v>
      </c>
      <c r="AV406" s="14" t="s">
        <v>88</v>
      </c>
      <c r="AW406" s="14" t="s">
        <v>30</v>
      </c>
      <c r="AX406" s="14" t="s">
        <v>78</v>
      </c>
      <c r="AY406" s="271" t="s">
        <v>128</v>
      </c>
    </row>
    <row r="407" s="2" customFormat="1">
      <c r="A407" s="37"/>
      <c r="B407" s="38"/>
      <c r="C407" s="215" t="s">
        <v>579</v>
      </c>
      <c r="D407" s="215" t="s">
        <v>129</v>
      </c>
      <c r="E407" s="216" t="s">
        <v>633</v>
      </c>
      <c r="F407" s="217" t="s">
        <v>634</v>
      </c>
      <c r="G407" s="218" t="s">
        <v>157</v>
      </c>
      <c r="H407" s="219">
        <v>42.439</v>
      </c>
      <c r="I407" s="220"/>
      <c r="J407" s="221">
        <f>ROUND(I407*H407,2)</f>
        <v>0</v>
      </c>
      <c r="K407" s="217" t="s">
        <v>158</v>
      </c>
      <c r="L407" s="43"/>
      <c r="M407" s="222" t="s">
        <v>1</v>
      </c>
      <c r="N407" s="223" t="s">
        <v>38</v>
      </c>
      <c r="O407" s="90"/>
      <c r="P407" s="224">
        <f>O407*H407</f>
        <v>0</v>
      </c>
      <c r="Q407" s="224">
        <v>0.00098999999999999999</v>
      </c>
      <c r="R407" s="224">
        <f>Q407*H407</f>
        <v>0.042014610000000001</v>
      </c>
      <c r="S407" s="224">
        <v>0</v>
      </c>
      <c r="T407" s="225">
        <f>S407*H407</f>
        <v>0</v>
      </c>
      <c r="U407" s="37"/>
      <c r="V407" s="37"/>
      <c r="W407" s="37"/>
      <c r="X407" s="37"/>
      <c r="Y407" s="37"/>
      <c r="Z407" s="37"/>
      <c r="AA407" s="37"/>
      <c r="AB407" s="37"/>
      <c r="AC407" s="37"/>
      <c r="AD407" s="37"/>
      <c r="AE407" s="37"/>
      <c r="AR407" s="226" t="s">
        <v>88</v>
      </c>
      <c r="AT407" s="226" t="s">
        <v>129</v>
      </c>
      <c r="AU407" s="226" t="s">
        <v>82</v>
      </c>
      <c r="AY407" s="16" t="s">
        <v>128</v>
      </c>
      <c r="BE407" s="227">
        <f>IF(N407="základní",J407,0)</f>
        <v>0</v>
      </c>
      <c r="BF407" s="227">
        <f>IF(N407="snížená",J407,0)</f>
        <v>0</v>
      </c>
      <c r="BG407" s="227">
        <f>IF(N407="zákl. přenesená",J407,0)</f>
        <v>0</v>
      </c>
      <c r="BH407" s="227">
        <f>IF(N407="sníž. přenesená",J407,0)</f>
        <v>0</v>
      </c>
      <c r="BI407" s="227">
        <f>IF(N407="nulová",J407,0)</f>
        <v>0</v>
      </c>
      <c r="BJ407" s="16" t="s">
        <v>78</v>
      </c>
      <c r="BK407" s="227">
        <f>ROUND(I407*H407,2)</f>
        <v>0</v>
      </c>
      <c r="BL407" s="16" t="s">
        <v>88</v>
      </c>
      <c r="BM407" s="226" t="s">
        <v>951</v>
      </c>
    </row>
    <row r="408" s="2" customFormat="1">
      <c r="A408" s="37"/>
      <c r="B408" s="38"/>
      <c r="C408" s="39"/>
      <c r="D408" s="228" t="s">
        <v>160</v>
      </c>
      <c r="E408" s="39"/>
      <c r="F408" s="239" t="s">
        <v>636</v>
      </c>
      <c r="G408" s="39"/>
      <c r="H408" s="39"/>
      <c r="I408" s="230"/>
      <c r="J408" s="39"/>
      <c r="K408" s="39"/>
      <c r="L408" s="43"/>
      <c r="M408" s="231"/>
      <c r="N408" s="232"/>
      <c r="O408" s="90"/>
      <c r="P408" s="90"/>
      <c r="Q408" s="90"/>
      <c r="R408" s="90"/>
      <c r="S408" s="90"/>
      <c r="T408" s="91"/>
      <c r="U408" s="37"/>
      <c r="V408" s="37"/>
      <c r="W408" s="37"/>
      <c r="X408" s="37"/>
      <c r="Y408" s="37"/>
      <c r="Z408" s="37"/>
      <c r="AA408" s="37"/>
      <c r="AB408" s="37"/>
      <c r="AC408" s="37"/>
      <c r="AD408" s="37"/>
      <c r="AE408" s="37"/>
      <c r="AT408" s="16" t="s">
        <v>160</v>
      </c>
      <c r="AU408" s="16" t="s">
        <v>82</v>
      </c>
    </row>
    <row r="409" s="2" customFormat="1">
      <c r="A409" s="37"/>
      <c r="B409" s="38"/>
      <c r="C409" s="39"/>
      <c r="D409" s="228" t="s">
        <v>134</v>
      </c>
      <c r="E409" s="39"/>
      <c r="F409" s="229" t="s">
        <v>637</v>
      </c>
      <c r="G409" s="39"/>
      <c r="H409" s="39"/>
      <c r="I409" s="230"/>
      <c r="J409" s="39"/>
      <c r="K409" s="39"/>
      <c r="L409" s="43"/>
      <c r="M409" s="231"/>
      <c r="N409" s="232"/>
      <c r="O409" s="90"/>
      <c r="P409" s="90"/>
      <c r="Q409" s="90"/>
      <c r="R409" s="90"/>
      <c r="S409" s="90"/>
      <c r="T409" s="91"/>
      <c r="U409" s="37"/>
      <c r="V409" s="37"/>
      <c r="W409" s="37"/>
      <c r="X409" s="37"/>
      <c r="Y409" s="37"/>
      <c r="Z409" s="37"/>
      <c r="AA409" s="37"/>
      <c r="AB409" s="37"/>
      <c r="AC409" s="37"/>
      <c r="AD409" s="37"/>
      <c r="AE409" s="37"/>
      <c r="AT409" s="16" t="s">
        <v>134</v>
      </c>
      <c r="AU409" s="16" t="s">
        <v>82</v>
      </c>
    </row>
    <row r="410" s="13" customFormat="1">
      <c r="A410" s="13"/>
      <c r="B410" s="240"/>
      <c r="C410" s="241"/>
      <c r="D410" s="228" t="s">
        <v>162</v>
      </c>
      <c r="E410" s="242" t="s">
        <v>1</v>
      </c>
      <c r="F410" s="243" t="s">
        <v>952</v>
      </c>
      <c r="G410" s="241"/>
      <c r="H410" s="244">
        <v>21.199000000000002</v>
      </c>
      <c r="I410" s="245"/>
      <c r="J410" s="241"/>
      <c r="K410" s="241"/>
      <c r="L410" s="246"/>
      <c r="M410" s="247"/>
      <c r="N410" s="248"/>
      <c r="O410" s="248"/>
      <c r="P410" s="248"/>
      <c r="Q410" s="248"/>
      <c r="R410" s="248"/>
      <c r="S410" s="248"/>
      <c r="T410" s="249"/>
      <c r="U410" s="13"/>
      <c r="V410" s="13"/>
      <c r="W410" s="13"/>
      <c r="X410" s="13"/>
      <c r="Y410" s="13"/>
      <c r="Z410" s="13"/>
      <c r="AA410" s="13"/>
      <c r="AB410" s="13"/>
      <c r="AC410" s="13"/>
      <c r="AD410" s="13"/>
      <c r="AE410" s="13"/>
      <c r="AT410" s="250" t="s">
        <v>162</v>
      </c>
      <c r="AU410" s="250" t="s">
        <v>82</v>
      </c>
      <c r="AV410" s="13" t="s">
        <v>82</v>
      </c>
      <c r="AW410" s="13" t="s">
        <v>30</v>
      </c>
      <c r="AX410" s="13" t="s">
        <v>73</v>
      </c>
      <c r="AY410" s="250" t="s">
        <v>128</v>
      </c>
    </row>
    <row r="411" s="13" customFormat="1">
      <c r="A411" s="13"/>
      <c r="B411" s="240"/>
      <c r="C411" s="241"/>
      <c r="D411" s="228" t="s">
        <v>162</v>
      </c>
      <c r="E411" s="242" t="s">
        <v>1</v>
      </c>
      <c r="F411" s="243" t="s">
        <v>953</v>
      </c>
      <c r="G411" s="241"/>
      <c r="H411" s="244">
        <v>21.239999999999998</v>
      </c>
      <c r="I411" s="245"/>
      <c r="J411" s="241"/>
      <c r="K411" s="241"/>
      <c r="L411" s="246"/>
      <c r="M411" s="247"/>
      <c r="N411" s="248"/>
      <c r="O411" s="248"/>
      <c r="P411" s="248"/>
      <c r="Q411" s="248"/>
      <c r="R411" s="248"/>
      <c r="S411" s="248"/>
      <c r="T411" s="249"/>
      <c r="U411" s="13"/>
      <c r="V411" s="13"/>
      <c r="W411" s="13"/>
      <c r="X411" s="13"/>
      <c r="Y411" s="13"/>
      <c r="Z411" s="13"/>
      <c r="AA411" s="13"/>
      <c r="AB411" s="13"/>
      <c r="AC411" s="13"/>
      <c r="AD411" s="13"/>
      <c r="AE411" s="13"/>
      <c r="AT411" s="250" t="s">
        <v>162</v>
      </c>
      <c r="AU411" s="250" t="s">
        <v>82</v>
      </c>
      <c r="AV411" s="13" t="s">
        <v>82</v>
      </c>
      <c r="AW411" s="13" t="s">
        <v>30</v>
      </c>
      <c r="AX411" s="13" t="s">
        <v>73</v>
      </c>
      <c r="AY411" s="250" t="s">
        <v>128</v>
      </c>
    </row>
    <row r="412" s="14" customFormat="1">
      <c r="A412" s="14"/>
      <c r="B412" s="261"/>
      <c r="C412" s="262"/>
      <c r="D412" s="228" t="s">
        <v>162</v>
      </c>
      <c r="E412" s="263" t="s">
        <v>1</v>
      </c>
      <c r="F412" s="264" t="s">
        <v>686</v>
      </c>
      <c r="G412" s="262"/>
      <c r="H412" s="265">
        <v>42.439</v>
      </c>
      <c r="I412" s="266"/>
      <c r="J412" s="262"/>
      <c r="K412" s="262"/>
      <c r="L412" s="267"/>
      <c r="M412" s="268"/>
      <c r="N412" s="269"/>
      <c r="O412" s="269"/>
      <c r="P412" s="269"/>
      <c r="Q412" s="269"/>
      <c r="R412" s="269"/>
      <c r="S412" s="269"/>
      <c r="T412" s="270"/>
      <c r="U412" s="14"/>
      <c r="V412" s="14"/>
      <c r="W412" s="14"/>
      <c r="X412" s="14"/>
      <c r="Y412" s="14"/>
      <c r="Z412" s="14"/>
      <c r="AA412" s="14"/>
      <c r="AB412" s="14"/>
      <c r="AC412" s="14"/>
      <c r="AD412" s="14"/>
      <c r="AE412" s="14"/>
      <c r="AT412" s="271" t="s">
        <v>162</v>
      </c>
      <c r="AU412" s="271" t="s">
        <v>82</v>
      </c>
      <c r="AV412" s="14" t="s">
        <v>88</v>
      </c>
      <c r="AW412" s="14" t="s">
        <v>30</v>
      </c>
      <c r="AX412" s="14" t="s">
        <v>78</v>
      </c>
      <c r="AY412" s="271" t="s">
        <v>128</v>
      </c>
    </row>
    <row r="413" s="2" customFormat="1">
      <c r="A413" s="37"/>
      <c r="B413" s="38"/>
      <c r="C413" s="215" t="s">
        <v>584</v>
      </c>
      <c r="D413" s="215" t="s">
        <v>129</v>
      </c>
      <c r="E413" s="216" t="s">
        <v>640</v>
      </c>
      <c r="F413" s="217" t="s">
        <v>641</v>
      </c>
      <c r="G413" s="218" t="s">
        <v>157</v>
      </c>
      <c r="H413" s="219">
        <v>424.38999999999999</v>
      </c>
      <c r="I413" s="220"/>
      <c r="J413" s="221">
        <f>ROUND(I413*H413,2)</f>
        <v>0</v>
      </c>
      <c r="K413" s="217" t="s">
        <v>158</v>
      </c>
      <c r="L413" s="43"/>
      <c r="M413" s="222" t="s">
        <v>1</v>
      </c>
      <c r="N413" s="223" t="s">
        <v>38</v>
      </c>
      <c r="O413" s="90"/>
      <c r="P413" s="224">
        <f>O413*H413</f>
        <v>0</v>
      </c>
      <c r="Q413" s="224">
        <v>0.00158</v>
      </c>
      <c r="R413" s="224">
        <f>Q413*H413</f>
        <v>0.67053620000000003</v>
      </c>
      <c r="S413" s="224">
        <v>0</v>
      </c>
      <c r="T413" s="225">
        <f>S413*H413</f>
        <v>0</v>
      </c>
      <c r="U413" s="37"/>
      <c r="V413" s="37"/>
      <c r="W413" s="37"/>
      <c r="X413" s="37"/>
      <c r="Y413" s="37"/>
      <c r="Z413" s="37"/>
      <c r="AA413" s="37"/>
      <c r="AB413" s="37"/>
      <c r="AC413" s="37"/>
      <c r="AD413" s="37"/>
      <c r="AE413" s="37"/>
      <c r="AR413" s="226" t="s">
        <v>88</v>
      </c>
      <c r="AT413" s="226" t="s">
        <v>129</v>
      </c>
      <c r="AU413" s="226" t="s">
        <v>82</v>
      </c>
      <c r="AY413" s="16" t="s">
        <v>128</v>
      </c>
      <c r="BE413" s="227">
        <f>IF(N413="základní",J413,0)</f>
        <v>0</v>
      </c>
      <c r="BF413" s="227">
        <f>IF(N413="snížená",J413,0)</f>
        <v>0</v>
      </c>
      <c r="BG413" s="227">
        <f>IF(N413="zákl. přenesená",J413,0)</f>
        <v>0</v>
      </c>
      <c r="BH413" s="227">
        <f>IF(N413="sníž. přenesená",J413,0)</f>
        <v>0</v>
      </c>
      <c r="BI413" s="227">
        <f>IF(N413="nulová",J413,0)</f>
        <v>0</v>
      </c>
      <c r="BJ413" s="16" t="s">
        <v>78</v>
      </c>
      <c r="BK413" s="227">
        <f>ROUND(I413*H413,2)</f>
        <v>0</v>
      </c>
      <c r="BL413" s="16" t="s">
        <v>88</v>
      </c>
      <c r="BM413" s="226" t="s">
        <v>954</v>
      </c>
    </row>
    <row r="414" s="2" customFormat="1">
      <c r="A414" s="37"/>
      <c r="B414" s="38"/>
      <c r="C414" s="39"/>
      <c r="D414" s="228" t="s">
        <v>160</v>
      </c>
      <c r="E414" s="39"/>
      <c r="F414" s="239" t="s">
        <v>643</v>
      </c>
      <c r="G414" s="39"/>
      <c r="H414" s="39"/>
      <c r="I414" s="230"/>
      <c r="J414" s="39"/>
      <c r="K414" s="39"/>
      <c r="L414" s="43"/>
      <c r="M414" s="231"/>
      <c r="N414" s="232"/>
      <c r="O414" s="90"/>
      <c r="P414" s="90"/>
      <c r="Q414" s="90"/>
      <c r="R414" s="90"/>
      <c r="S414" s="90"/>
      <c r="T414" s="91"/>
      <c r="U414" s="37"/>
      <c r="V414" s="37"/>
      <c r="W414" s="37"/>
      <c r="X414" s="37"/>
      <c r="Y414" s="37"/>
      <c r="Z414" s="37"/>
      <c r="AA414" s="37"/>
      <c r="AB414" s="37"/>
      <c r="AC414" s="37"/>
      <c r="AD414" s="37"/>
      <c r="AE414" s="37"/>
      <c r="AT414" s="16" t="s">
        <v>160</v>
      </c>
      <c r="AU414" s="16" t="s">
        <v>82</v>
      </c>
    </row>
    <row r="415" s="2" customFormat="1">
      <c r="A415" s="37"/>
      <c r="B415" s="38"/>
      <c r="C415" s="39"/>
      <c r="D415" s="228" t="s">
        <v>134</v>
      </c>
      <c r="E415" s="39"/>
      <c r="F415" s="229" t="s">
        <v>644</v>
      </c>
      <c r="G415" s="39"/>
      <c r="H415" s="39"/>
      <c r="I415" s="230"/>
      <c r="J415" s="39"/>
      <c r="K415" s="39"/>
      <c r="L415" s="43"/>
      <c r="M415" s="231"/>
      <c r="N415" s="232"/>
      <c r="O415" s="90"/>
      <c r="P415" s="90"/>
      <c r="Q415" s="90"/>
      <c r="R415" s="90"/>
      <c r="S415" s="90"/>
      <c r="T415" s="91"/>
      <c r="U415" s="37"/>
      <c r="V415" s="37"/>
      <c r="W415" s="37"/>
      <c r="X415" s="37"/>
      <c r="Y415" s="37"/>
      <c r="Z415" s="37"/>
      <c r="AA415" s="37"/>
      <c r="AB415" s="37"/>
      <c r="AC415" s="37"/>
      <c r="AD415" s="37"/>
      <c r="AE415" s="37"/>
      <c r="AT415" s="16" t="s">
        <v>134</v>
      </c>
      <c r="AU415" s="16" t="s">
        <v>82</v>
      </c>
    </row>
    <row r="416" s="13" customFormat="1">
      <c r="A416" s="13"/>
      <c r="B416" s="240"/>
      <c r="C416" s="241"/>
      <c r="D416" s="228" t="s">
        <v>162</v>
      </c>
      <c r="E416" s="242" t="s">
        <v>1</v>
      </c>
      <c r="F416" s="243" t="s">
        <v>937</v>
      </c>
      <c r="G416" s="241"/>
      <c r="H416" s="244">
        <v>211.99000000000001</v>
      </c>
      <c r="I416" s="245"/>
      <c r="J416" s="241"/>
      <c r="K416" s="241"/>
      <c r="L416" s="246"/>
      <c r="M416" s="247"/>
      <c r="N416" s="248"/>
      <c r="O416" s="248"/>
      <c r="P416" s="248"/>
      <c r="Q416" s="248"/>
      <c r="R416" s="248"/>
      <c r="S416" s="248"/>
      <c r="T416" s="249"/>
      <c r="U416" s="13"/>
      <c r="V416" s="13"/>
      <c r="W416" s="13"/>
      <c r="X416" s="13"/>
      <c r="Y416" s="13"/>
      <c r="Z416" s="13"/>
      <c r="AA416" s="13"/>
      <c r="AB416" s="13"/>
      <c r="AC416" s="13"/>
      <c r="AD416" s="13"/>
      <c r="AE416" s="13"/>
      <c r="AT416" s="250" t="s">
        <v>162</v>
      </c>
      <c r="AU416" s="250" t="s">
        <v>82</v>
      </c>
      <c r="AV416" s="13" t="s">
        <v>82</v>
      </c>
      <c r="AW416" s="13" t="s">
        <v>30</v>
      </c>
      <c r="AX416" s="13" t="s">
        <v>73</v>
      </c>
      <c r="AY416" s="250" t="s">
        <v>128</v>
      </c>
    </row>
    <row r="417" s="13" customFormat="1">
      <c r="A417" s="13"/>
      <c r="B417" s="240"/>
      <c r="C417" s="241"/>
      <c r="D417" s="228" t="s">
        <v>162</v>
      </c>
      <c r="E417" s="242" t="s">
        <v>1</v>
      </c>
      <c r="F417" s="243" t="s">
        <v>938</v>
      </c>
      <c r="G417" s="241"/>
      <c r="H417" s="244">
        <v>212.40000000000001</v>
      </c>
      <c r="I417" s="245"/>
      <c r="J417" s="241"/>
      <c r="K417" s="241"/>
      <c r="L417" s="246"/>
      <c r="M417" s="247"/>
      <c r="N417" s="248"/>
      <c r="O417" s="248"/>
      <c r="P417" s="248"/>
      <c r="Q417" s="248"/>
      <c r="R417" s="248"/>
      <c r="S417" s="248"/>
      <c r="T417" s="249"/>
      <c r="U417" s="13"/>
      <c r="V417" s="13"/>
      <c r="W417" s="13"/>
      <c r="X417" s="13"/>
      <c r="Y417" s="13"/>
      <c r="Z417" s="13"/>
      <c r="AA417" s="13"/>
      <c r="AB417" s="13"/>
      <c r="AC417" s="13"/>
      <c r="AD417" s="13"/>
      <c r="AE417" s="13"/>
      <c r="AT417" s="250" t="s">
        <v>162</v>
      </c>
      <c r="AU417" s="250" t="s">
        <v>82</v>
      </c>
      <c r="AV417" s="13" t="s">
        <v>82</v>
      </c>
      <c r="AW417" s="13" t="s">
        <v>30</v>
      </c>
      <c r="AX417" s="13" t="s">
        <v>73</v>
      </c>
      <c r="AY417" s="250" t="s">
        <v>128</v>
      </c>
    </row>
    <row r="418" s="14" customFormat="1">
      <c r="A418" s="14"/>
      <c r="B418" s="261"/>
      <c r="C418" s="262"/>
      <c r="D418" s="228" t="s">
        <v>162</v>
      </c>
      <c r="E418" s="263" t="s">
        <v>1</v>
      </c>
      <c r="F418" s="264" t="s">
        <v>686</v>
      </c>
      <c r="G418" s="262"/>
      <c r="H418" s="265">
        <v>424.38999999999999</v>
      </c>
      <c r="I418" s="266"/>
      <c r="J418" s="262"/>
      <c r="K418" s="262"/>
      <c r="L418" s="267"/>
      <c r="M418" s="268"/>
      <c r="N418" s="269"/>
      <c r="O418" s="269"/>
      <c r="P418" s="269"/>
      <c r="Q418" s="269"/>
      <c r="R418" s="269"/>
      <c r="S418" s="269"/>
      <c r="T418" s="270"/>
      <c r="U418" s="14"/>
      <c r="V418" s="14"/>
      <c r="W418" s="14"/>
      <c r="X418" s="14"/>
      <c r="Y418" s="14"/>
      <c r="Z418" s="14"/>
      <c r="AA418" s="14"/>
      <c r="AB418" s="14"/>
      <c r="AC418" s="14"/>
      <c r="AD418" s="14"/>
      <c r="AE418" s="14"/>
      <c r="AT418" s="271" t="s">
        <v>162</v>
      </c>
      <c r="AU418" s="271" t="s">
        <v>82</v>
      </c>
      <c r="AV418" s="14" t="s">
        <v>88</v>
      </c>
      <c r="AW418" s="14" t="s">
        <v>30</v>
      </c>
      <c r="AX418" s="14" t="s">
        <v>78</v>
      </c>
      <c r="AY418" s="271" t="s">
        <v>128</v>
      </c>
    </row>
    <row r="419" s="2" customFormat="1">
      <c r="A419" s="37"/>
      <c r="B419" s="38"/>
      <c r="C419" s="215" t="s">
        <v>591</v>
      </c>
      <c r="D419" s="215" t="s">
        <v>129</v>
      </c>
      <c r="E419" s="216" t="s">
        <v>955</v>
      </c>
      <c r="F419" s="217" t="s">
        <v>956</v>
      </c>
      <c r="G419" s="218" t="s">
        <v>176</v>
      </c>
      <c r="H419" s="219">
        <v>127.5</v>
      </c>
      <c r="I419" s="220"/>
      <c r="J419" s="221">
        <f>ROUND(I419*H419,2)</f>
        <v>0</v>
      </c>
      <c r="K419" s="217" t="s">
        <v>158</v>
      </c>
      <c r="L419" s="43"/>
      <c r="M419" s="222" t="s">
        <v>1</v>
      </c>
      <c r="N419" s="223" t="s">
        <v>38</v>
      </c>
      <c r="O419" s="90"/>
      <c r="P419" s="224">
        <f>O419*H419</f>
        <v>0</v>
      </c>
      <c r="Q419" s="224">
        <v>0.00042999999999999999</v>
      </c>
      <c r="R419" s="224">
        <f>Q419*H419</f>
        <v>0.054824999999999999</v>
      </c>
      <c r="S419" s="224">
        <v>0</v>
      </c>
      <c r="T419" s="225">
        <f>S419*H419</f>
        <v>0</v>
      </c>
      <c r="U419" s="37"/>
      <c r="V419" s="37"/>
      <c r="W419" s="37"/>
      <c r="X419" s="37"/>
      <c r="Y419" s="37"/>
      <c r="Z419" s="37"/>
      <c r="AA419" s="37"/>
      <c r="AB419" s="37"/>
      <c r="AC419" s="37"/>
      <c r="AD419" s="37"/>
      <c r="AE419" s="37"/>
      <c r="AR419" s="226" t="s">
        <v>88</v>
      </c>
      <c r="AT419" s="226" t="s">
        <v>129</v>
      </c>
      <c r="AU419" s="226" t="s">
        <v>82</v>
      </c>
      <c r="AY419" s="16" t="s">
        <v>128</v>
      </c>
      <c r="BE419" s="227">
        <f>IF(N419="základní",J419,0)</f>
        <v>0</v>
      </c>
      <c r="BF419" s="227">
        <f>IF(N419="snížená",J419,0)</f>
        <v>0</v>
      </c>
      <c r="BG419" s="227">
        <f>IF(N419="zákl. přenesená",J419,0)</f>
        <v>0</v>
      </c>
      <c r="BH419" s="227">
        <f>IF(N419="sníž. přenesená",J419,0)</f>
        <v>0</v>
      </c>
      <c r="BI419" s="227">
        <f>IF(N419="nulová",J419,0)</f>
        <v>0</v>
      </c>
      <c r="BJ419" s="16" t="s">
        <v>78</v>
      </c>
      <c r="BK419" s="227">
        <f>ROUND(I419*H419,2)</f>
        <v>0</v>
      </c>
      <c r="BL419" s="16" t="s">
        <v>88</v>
      </c>
      <c r="BM419" s="226" t="s">
        <v>957</v>
      </c>
    </row>
    <row r="420" s="2" customFormat="1">
      <c r="A420" s="37"/>
      <c r="B420" s="38"/>
      <c r="C420" s="39"/>
      <c r="D420" s="228" t="s">
        <v>160</v>
      </c>
      <c r="E420" s="39"/>
      <c r="F420" s="239" t="s">
        <v>958</v>
      </c>
      <c r="G420" s="39"/>
      <c r="H420" s="39"/>
      <c r="I420" s="230"/>
      <c r="J420" s="39"/>
      <c r="K420" s="39"/>
      <c r="L420" s="43"/>
      <c r="M420" s="231"/>
      <c r="N420" s="232"/>
      <c r="O420" s="90"/>
      <c r="P420" s="90"/>
      <c r="Q420" s="90"/>
      <c r="R420" s="90"/>
      <c r="S420" s="90"/>
      <c r="T420" s="91"/>
      <c r="U420" s="37"/>
      <c r="V420" s="37"/>
      <c r="W420" s="37"/>
      <c r="X420" s="37"/>
      <c r="Y420" s="37"/>
      <c r="Z420" s="37"/>
      <c r="AA420" s="37"/>
      <c r="AB420" s="37"/>
      <c r="AC420" s="37"/>
      <c r="AD420" s="37"/>
      <c r="AE420" s="37"/>
      <c r="AT420" s="16" t="s">
        <v>160</v>
      </c>
      <c r="AU420" s="16" t="s">
        <v>82</v>
      </c>
    </row>
    <row r="421" s="2" customFormat="1">
      <c r="A421" s="37"/>
      <c r="B421" s="38"/>
      <c r="C421" s="39"/>
      <c r="D421" s="228" t="s">
        <v>134</v>
      </c>
      <c r="E421" s="39"/>
      <c r="F421" s="229" t="s">
        <v>959</v>
      </c>
      <c r="G421" s="39"/>
      <c r="H421" s="39"/>
      <c r="I421" s="230"/>
      <c r="J421" s="39"/>
      <c r="K421" s="39"/>
      <c r="L421" s="43"/>
      <c r="M421" s="231"/>
      <c r="N421" s="232"/>
      <c r="O421" s="90"/>
      <c r="P421" s="90"/>
      <c r="Q421" s="90"/>
      <c r="R421" s="90"/>
      <c r="S421" s="90"/>
      <c r="T421" s="91"/>
      <c r="U421" s="37"/>
      <c r="V421" s="37"/>
      <c r="W421" s="37"/>
      <c r="X421" s="37"/>
      <c r="Y421" s="37"/>
      <c r="Z421" s="37"/>
      <c r="AA421" s="37"/>
      <c r="AB421" s="37"/>
      <c r="AC421" s="37"/>
      <c r="AD421" s="37"/>
      <c r="AE421" s="37"/>
      <c r="AT421" s="16" t="s">
        <v>134</v>
      </c>
      <c r="AU421" s="16" t="s">
        <v>82</v>
      </c>
    </row>
    <row r="422" s="13" customFormat="1">
      <c r="A422" s="13"/>
      <c r="B422" s="240"/>
      <c r="C422" s="241"/>
      <c r="D422" s="228" t="s">
        <v>162</v>
      </c>
      <c r="E422" s="242" t="s">
        <v>1</v>
      </c>
      <c r="F422" s="243" t="s">
        <v>960</v>
      </c>
      <c r="G422" s="241"/>
      <c r="H422" s="244">
        <v>127.5</v>
      </c>
      <c r="I422" s="245"/>
      <c r="J422" s="241"/>
      <c r="K422" s="241"/>
      <c r="L422" s="246"/>
      <c r="M422" s="247"/>
      <c r="N422" s="248"/>
      <c r="O422" s="248"/>
      <c r="P422" s="248"/>
      <c r="Q422" s="248"/>
      <c r="R422" s="248"/>
      <c r="S422" s="248"/>
      <c r="T422" s="249"/>
      <c r="U422" s="13"/>
      <c r="V422" s="13"/>
      <c r="W422" s="13"/>
      <c r="X422" s="13"/>
      <c r="Y422" s="13"/>
      <c r="Z422" s="13"/>
      <c r="AA422" s="13"/>
      <c r="AB422" s="13"/>
      <c r="AC422" s="13"/>
      <c r="AD422" s="13"/>
      <c r="AE422" s="13"/>
      <c r="AT422" s="250" t="s">
        <v>162</v>
      </c>
      <c r="AU422" s="250" t="s">
        <v>82</v>
      </c>
      <c r="AV422" s="13" t="s">
        <v>82</v>
      </c>
      <c r="AW422" s="13" t="s">
        <v>30</v>
      </c>
      <c r="AX422" s="13" t="s">
        <v>78</v>
      </c>
      <c r="AY422" s="250" t="s">
        <v>128</v>
      </c>
    </row>
    <row r="423" s="2" customFormat="1">
      <c r="A423" s="37"/>
      <c r="B423" s="38"/>
      <c r="C423" s="251" t="s">
        <v>598</v>
      </c>
      <c r="D423" s="251" t="s">
        <v>200</v>
      </c>
      <c r="E423" s="252" t="s">
        <v>961</v>
      </c>
      <c r="F423" s="253" t="s">
        <v>962</v>
      </c>
      <c r="G423" s="254" t="s">
        <v>220</v>
      </c>
      <c r="H423" s="255">
        <v>0.23200000000000001</v>
      </c>
      <c r="I423" s="256"/>
      <c r="J423" s="257">
        <f>ROUND(I423*H423,2)</f>
        <v>0</v>
      </c>
      <c r="K423" s="253" t="s">
        <v>158</v>
      </c>
      <c r="L423" s="258"/>
      <c r="M423" s="259" t="s">
        <v>1</v>
      </c>
      <c r="N423" s="260" t="s">
        <v>38</v>
      </c>
      <c r="O423" s="90"/>
      <c r="P423" s="224">
        <f>O423*H423</f>
        <v>0</v>
      </c>
      <c r="Q423" s="224">
        <v>1</v>
      </c>
      <c r="R423" s="224">
        <f>Q423*H423</f>
        <v>0.23200000000000001</v>
      </c>
      <c r="S423" s="224">
        <v>0</v>
      </c>
      <c r="T423" s="225">
        <f>S423*H423</f>
        <v>0</v>
      </c>
      <c r="U423" s="37"/>
      <c r="V423" s="37"/>
      <c r="W423" s="37"/>
      <c r="X423" s="37"/>
      <c r="Y423" s="37"/>
      <c r="Z423" s="37"/>
      <c r="AA423" s="37"/>
      <c r="AB423" s="37"/>
      <c r="AC423" s="37"/>
      <c r="AD423" s="37"/>
      <c r="AE423" s="37"/>
      <c r="AR423" s="226" t="s">
        <v>100</v>
      </c>
      <c r="AT423" s="226" t="s">
        <v>200</v>
      </c>
      <c r="AU423" s="226" t="s">
        <v>82</v>
      </c>
      <c r="AY423" s="16" t="s">
        <v>128</v>
      </c>
      <c r="BE423" s="227">
        <f>IF(N423="základní",J423,0)</f>
        <v>0</v>
      </c>
      <c r="BF423" s="227">
        <f>IF(N423="snížená",J423,0)</f>
        <v>0</v>
      </c>
      <c r="BG423" s="227">
        <f>IF(N423="zákl. přenesená",J423,0)</f>
        <v>0</v>
      </c>
      <c r="BH423" s="227">
        <f>IF(N423="sníž. přenesená",J423,0)</f>
        <v>0</v>
      </c>
      <c r="BI423" s="227">
        <f>IF(N423="nulová",J423,0)</f>
        <v>0</v>
      </c>
      <c r="BJ423" s="16" t="s">
        <v>78</v>
      </c>
      <c r="BK423" s="227">
        <f>ROUND(I423*H423,2)</f>
        <v>0</v>
      </c>
      <c r="BL423" s="16" t="s">
        <v>88</v>
      </c>
      <c r="BM423" s="226" t="s">
        <v>963</v>
      </c>
    </row>
    <row r="424" s="2" customFormat="1">
      <c r="A424" s="37"/>
      <c r="B424" s="38"/>
      <c r="C424" s="39"/>
      <c r="D424" s="228" t="s">
        <v>160</v>
      </c>
      <c r="E424" s="39"/>
      <c r="F424" s="239" t="s">
        <v>962</v>
      </c>
      <c r="G424" s="39"/>
      <c r="H424" s="39"/>
      <c r="I424" s="230"/>
      <c r="J424" s="39"/>
      <c r="K424" s="39"/>
      <c r="L424" s="43"/>
      <c r="M424" s="231"/>
      <c r="N424" s="232"/>
      <c r="O424" s="90"/>
      <c r="P424" s="90"/>
      <c r="Q424" s="90"/>
      <c r="R424" s="90"/>
      <c r="S424" s="90"/>
      <c r="T424" s="91"/>
      <c r="U424" s="37"/>
      <c r="V424" s="37"/>
      <c r="W424" s="37"/>
      <c r="X424" s="37"/>
      <c r="Y424" s="37"/>
      <c r="Z424" s="37"/>
      <c r="AA424" s="37"/>
      <c r="AB424" s="37"/>
      <c r="AC424" s="37"/>
      <c r="AD424" s="37"/>
      <c r="AE424" s="37"/>
      <c r="AT424" s="16" t="s">
        <v>160</v>
      </c>
      <c r="AU424" s="16" t="s">
        <v>82</v>
      </c>
    </row>
    <row r="425" s="2" customFormat="1">
      <c r="A425" s="37"/>
      <c r="B425" s="38"/>
      <c r="C425" s="39"/>
      <c r="D425" s="228" t="s">
        <v>134</v>
      </c>
      <c r="E425" s="39"/>
      <c r="F425" s="229" t="s">
        <v>964</v>
      </c>
      <c r="G425" s="39"/>
      <c r="H425" s="39"/>
      <c r="I425" s="230"/>
      <c r="J425" s="39"/>
      <c r="K425" s="39"/>
      <c r="L425" s="43"/>
      <c r="M425" s="231"/>
      <c r="N425" s="232"/>
      <c r="O425" s="90"/>
      <c r="P425" s="90"/>
      <c r="Q425" s="90"/>
      <c r="R425" s="90"/>
      <c r="S425" s="90"/>
      <c r="T425" s="91"/>
      <c r="U425" s="37"/>
      <c r="V425" s="37"/>
      <c r="W425" s="37"/>
      <c r="X425" s="37"/>
      <c r="Y425" s="37"/>
      <c r="Z425" s="37"/>
      <c r="AA425" s="37"/>
      <c r="AB425" s="37"/>
      <c r="AC425" s="37"/>
      <c r="AD425" s="37"/>
      <c r="AE425" s="37"/>
      <c r="AT425" s="16" t="s">
        <v>134</v>
      </c>
      <c r="AU425" s="16" t="s">
        <v>82</v>
      </c>
    </row>
    <row r="426" s="13" customFormat="1">
      <c r="A426" s="13"/>
      <c r="B426" s="240"/>
      <c r="C426" s="241"/>
      <c r="D426" s="228" t="s">
        <v>162</v>
      </c>
      <c r="E426" s="242" t="s">
        <v>1</v>
      </c>
      <c r="F426" s="243" t="s">
        <v>965</v>
      </c>
      <c r="G426" s="241"/>
      <c r="H426" s="244">
        <v>255</v>
      </c>
      <c r="I426" s="245"/>
      <c r="J426" s="241"/>
      <c r="K426" s="241"/>
      <c r="L426" s="246"/>
      <c r="M426" s="247"/>
      <c r="N426" s="248"/>
      <c r="O426" s="248"/>
      <c r="P426" s="248"/>
      <c r="Q426" s="248"/>
      <c r="R426" s="248"/>
      <c r="S426" s="248"/>
      <c r="T426" s="249"/>
      <c r="U426" s="13"/>
      <c r="V426" s="13"/>
      <c r="W426" s="13"/>
      <c r="X426" s="13"/>
      <c r="Y426" s="13"/>
      <c r="Z426" s="13"/>
      <c r="AA426" s="13"/>
      <c r="AB426" s="13"/>
      <c r="AC426" s="13"/>
      <c r="AD426" s="13"/>
      <c r="AE426" s="13"/>
      <c r="AT426" s="250" t="s">
        <v>162</v>
      </c>
      <c r="AU426" s="250" t="s">
        <v>82</v>
      </c>
      <c r="AV426" s="13" t="s">
        <v>82</v>
      </c>
      <c r="AW426" s="13" t="s">
        <v>30</v>
      </c>
      <c r="AX426" s="13" t="s">
        <v>78</v>
      </c>
      <c r="AY426" s="250" t="s">
        <v>128</v>
      </c>
    </row>
    <row r="427" s="13" customFormat="1">
      <c r="A427" s="13"/>
      <c r="B427" s="240"/>
      <c r="C427" s="241"/>
      <c r="D427" s="228" t="s">
        <v>162</v>
      </c>
      <c r="E427" s="241"/>
      <c r="F427" s="243" t="s">
        <v>966</v>
      </c>
      <c r="G427" s="241"/>
      <c r="H427" s="244">
        <v>0.23200000000000001</v>
      </c>
      <c r="I427" s="245"/>
      <c r="J427" s="241"/>
      <c r="K427" s="241"/>
      <c r="L427" s="246"/>
      <c r="M427" s="247"/>
      <c r="N427" s="248"/>
      <c r="O427" s="248"/>
      <c r="P427" s="248"/>
      <c r="Q427" s="248"/>
      <c r="R427" s="248"/>
      <c r="S427" s="248"/>
      <c r="T427" s="249"/>
      <c r="U427" s="13"/>
      <c r="V427" s="13"/>
      <c r="W427" s="13"/>
      <c r="X427" s="13"/>
      <c r="Y427" s="13"/>
      <c r="Z427" s="13"/>
      <c r="AA427" s="13"/>
      <c r="AB427" s="13"/>
      <c r="AC427" s="13"/>
      <c r="AD427" s="13"/>
      <c r="AE427" s="13"/>
      <c r="AT427" s="250" t="s">
        <v>162</v>
      </c>
      <c r="AU427" s="250" t="s">
        <v>82</v>
      </c>
      <c r="AV427" s="13" t="s">
        <v>82</v>
      </c>
      <c r="AW427" s="13" t="s">
        <v>4</v>
      </c>
      <c r="AX427" s="13" t="s">
        <v>78</v>
      </c>
      <c r="AY427" s="250" t="s">
        <v>128</v>
      </c>
    </row>
    <row r="428" s="2" customFormat="1">
      <c r="A428" s="37"/>
      <c r="B428" s="38"/>
      <c r="C428" s="215" t="s">
        <v>604</v>
      </c>
      <c r="D428" s="215" t="s">
        <v>129</v>
      </c>
      <c r="E428" s="216" t="s">
        <v>967</v>
      </c>
      <c r="F428" s="217" t="s">
        <v>968</v>
      </c>
      <c r="G428" s="218" t="s">
        <v>176</v>
      </c>
      <c r="H428" s="219">
        <v>68.400000000000006</v>
      </c>
      <c r="I428" s="220"/>
      <c r="J428" s="221">
        <f>ROUND(I428*H428,2)</f>
        <v>0</v>
      </c>
      <c r="K428" s="217" t="s">
        <v>158</v>
      </c>
      <c r="L428" s="43"/>
      <c r="M428" s="222" t="s">
        <v>1</v>
      </c>
      <c r="N428" s="223" t="s">
        <v>38</v>
      </c>
      <c r="O428" s="90"/>
      <c r="P428" s="224">
        <f>O428*H428</f>
        <v>0</v>
      </c>
      <c r="Q428" s="224">
        <v>0.00064999999999999997</v>
      </c>
      <c r="R428" s="224">
        <f>Q428*H428</f>
        <v>0.04446</v>
      </c>
      <c r="S428" s="224">
        <v>0.001</v>
      </c>
      <c r="T428" s="225">
        <f>S428*H428</f>
        <v>0.068400000000000002</v>
      </c>
      <c r="U428" s="37"/>
      <c r="V428" s="37"/>
      <c r="W428" s="37"/>
      <c r="X428" s="37"/>
      <c r="Y428" s="37"/>
      <c r="Z428" s="37"/>
      <c r="AA428" s="37"/>
      <c r="AB428" s="37"/>
      <c r="AC428" s="37"/>
      <c r="AD428" s="37"/>
      <c r="AE428" s="37"/>
      <c r="AR428" s="226" t="s">
        <v>88</v>
      </c>
      <c r="AT428" s="226" t="s">
        <v>129</v>
      </c>
      <c r="AU428" s="226" t="s">
        <v>82</v>
      </c>
      <c r="AY428" s="16" t="s">
        <v>128</v>
      </c>
      <c r="BE428" s="227">
        <f>IF(N428="základní",J428,0)</f>
        <v>0</v>
      </c>
      <c r="BF428" s="227">
        <f>IF(N428="snížená",J428,0)</f>
        <v>0</v>
      </c>
      <c r="BG428" s="227">
        <f>IF(N428="zákl. přenesená",J428,0)</f>
        <v>0</v>
      </c>
      <c r="BH428" s="227">
        <f>IF(N428="sníž. přenesená",J428,0)</f>
        <v>0</v>
      </c>
      <c r="BI428" s="227">
        <f>IF(N428="nulová",J428,0)</f>
        <v>0</v>
      </c>
      <c r="BJ428" s="16" t="s">
        <v>78</v>
      </c>
      <c r="BK428" s="227">
        <f>ROUND(I428*H428,2)</f>
        <v>0</v>
      </c>
      <c r="BL428" s="16" t="s">
        <v>88</v>
      </c>
      <c r="BM428" s="226" t="s">
        <v>969</v>
      </c>
    </row>
    <row r="429" s="2" customFormat="1">
      <c r="A429" s="37"/>
      <c r="B429" s="38"/>
      <c r="C429" s="39"/>
      <c r="D429" s="228" t="s">
        <v>160</v>
      </c>
      <c r="E429" s="39"/>
      <c r="F429" s="239" t="s">
        <v>970</v>
      </c>
      <c r="G429" s="39"/>
      <c r="H429" s="39"/>
      <c r="I429" s="230"/>
      <c r="J429" s="39"/>
      <c r="K429" s="39"/>
      <c r="L429" s="43"/>
      <c r="M429" s="231"/>
      <c r="N429" s="232"/>
      <c r="O429" s="90"/>
      <c r="P429" s="90"/>
      <c r="Q429" s="90"/>
      <c r="R429" s="90"/>
      <c r="S429" s="90"/>
      <c r="T429" s="91"/>
      <c r="U429" s="37"/>
      <c r="V429" s="37"/>
      <c r="W429" s="37"/>
      <c r="X429" s="37"/>
      <c r="Y429" s="37"/>
      <c r="Z429" s="37"/>
      <c r="AA429" s="37"/>
      <c r="AB429" s="37"/>
      <c r="AC429" s="37"/>
      <c r="AD429" s="37"/>
      <c r="AE429" s="37"/>
      <c r="AT429" s="16" t="s">
        <v>160</v>
      </c>
      <c r="AU429" s="16" t="s">
        <v>82</v>
      </c>
    </row>
    <row r="430" s="2" customFormat="1">
      <c r="A430" s="37"/>
      <c r="B430" s="38"/>
      <c r="C430" s="39"/>
      <c r="D430" s="228" t="s">
        <v>134</v>
      </c>
      <c r="E430" s="39"/>
      <c r="F430" s="229" t="s">
        <v>971</v>
      </c>
      <c r="G430" s="39"/>
      <c r="H430" s="39"/>
      <c r="I430" s="230"/>
      <c r="J430" s="39"/>
      <c r="K430" s="39"/>
      <c r="L430" s="43"/>
      <c r="M430" s="231"/>
      <c r="N430" s="232"/>
      <c r="O430" s="90"/>
      <c r="P430" s="90"/>
      <c r="Q430" s="90"/>
      <c r="R430" s="90"/>
      <c r="S430" s="90"/>
      <c r="T430" s="91"/>
      <c r="U430" s="37"/>
      <c r="V430" s="37"/>
      <c r="W430" s="37"/>
      <c r="X430" s="37"/>
      <c r="Y430" s="37"/>
      <c r="Z430" s="37"/>
      <c r="AA430" s="37"/>
      <c r="AB430" s="37"/>
      <c r="AC430" s="37"/>
      <c r="AD430" s="37"/>
      <c r="AE430" s="37"/>
      <c r="AT430" s="16" t="s">
        <v>134</v>
      </c>
      <c r="AU430" s="16" t="s">
        <v>82</v>
      </c>
    </row>
    <row r="431" s="13" customFormat="1">
      <c r="A431" s="13"/>
      <c r="B431" s="240"/>
      <c r="C431" s="241"/>
      <c r="D431" s="228" t="s">
        <v>162</v>
      </c>
      <c r="E431" s="242" t="s">
        <v>1</v>
      </c>
      <c r="F431" s="243" t="s">
        <v>972</v>
      </c>
      <c r="G431" s="241"/>
      <c r="H431" s="244">
        <v>68.400000000000006</v>
      </c>
      <c r="I431" s="245"/>
      <c r="J431" s="241"/>
      <c r="K431" s="241"/>
      <c r="L431" s="246"/>
      <c r="M431" s="247"/>
      <c r="N431" s="248"/>
      <c r="O431" s="248"/>
      <c r="P431" s="248"/>
      <c r="Q431" s="248"/>
      <c r="R431" s="248"/>
      <c r="S431" s="248"/>
      <c r="T431" s="249"/>
      <c r="U431" s="13"/>
      <c r="V431" s="13"/>
      <c r="W431" s="13"/>
      <c r="X431" s="13"/>
      <c r="Y431" s="13"/>
      <c r="Z431" s="13"/>
      <c r="AA431" s="13"/>
      <c r="AB431" s="13"/>
      <c r="AC431" s="13"/>
      <c r="AD431" s="13"/>
      <c r="AE431" s="13"/>
      <c r="AT431" s="250" t="s">
        <v>162</v>
      </c>
      <c r="AU431" s="250" t="s">
        <v>82</v>
      </c>
      <c r="AV431" s="13" t="s">
        <v>82</v>
      </c>
      <c r="AW431" s="13" t="s">
        <v>30</v>
      </c>
      <c r="AX431" s="13" t="s">
        <v>78</v>
      </c>
      <c r="AY431" s="250" t="s">
        <v>128</v>
      </c>
    </row>
    <row r="432" s="2" customFormat="1">
      <c r="A432" s="37"/>
      <c r="B432" s="38"/>
      <c r="C432" s="251" t="s">
        <v>611</v>
      </c>
      <c r="D432" s="251" t="s">
        <v>200</v>
      </c>
      <c r="E432" s="252" t="s">
        <v>973</v>
      </c>
      <c r="F432" s="253" t="s">
        <v>974</v>
      </c>
      <c r="G432" s="254" t="s">
        <v>220</v>
      </c>
      <c r="H432" s="255">
        <v>0.223</v>
      </c>
      <c r="I432" s="256"/>
      <c r="J432" s="257">
        <f>ROUND(I432*H432,2)</f>
        <v>0</v>
      </c>
      <c r="K432" s="253" t="s">
        <v>158</v>
      </c>
      <c r="L432" s="258"/>
      <c r="M432" s="259" t="s">
        <v>1</v>
      </c>
      <c r="N432" s="260" t="s">
        <v>38</v>
      </c>
      <c r="O432" s="90"/>
      <c r="P432" s="224">
        <f>O432*H432</f>
        <v>0</v>
      </c>
      <c r="Q432" s="224">
        <v>1</v>
      </c>
      <c r="R432" s="224">
        <f>Q432*H432</f>
        <v>0.223</v>
      </c>
      <c r="S432" s="224">
        <v>0</v>
      </c>
      <c r="T432" s="225">
        <f>S432*H432</f>
        <v>0</v>
      </c>
      <c r="U432" s="37"/>
      <c r="V432" s="37"/>
      <c r="W432" s="37"/>
      <c r="X432" s="37"/>
      <c r="Y432" s="37"/>
      <c r="Z432" s="37"/>
      <c r="AA432" s="37"/>
      <c r="AB432" s="37"/>
      <c r="AC432" s="37"/>
      <c r="AD432" s="37"/>
      <c r="AE432" s="37"/>
      <c r="AR432" s="226" t="s">
        <v>100</v>
      </c>
      <c r="AT432" s="226" t="s">
        <v>200</v>
      </c>
      <c r="AU432" s="226" t="s">
        <v>82</v>
      </c>
      <c r="AY432" s="16" t="s">
        <v>128</v>
      </c>
      <c r="BE432" s="227">
        <f>IF(N432="základní",J432,0)</f>
        <v>0</v>
      </c>
      <c r="BF432" s="227">
        <f>IF(N432="snížená",J432,0)</f>
        <v>0</v>
      </c>
      <c r="BG432" s="227">
        <f>IF(N432="zákl. přenesená",J432,0)</f>
        <v>0</v>
      </c>
      <c r="BH432" s="227">
        <f>IF(N432="sníž. přenesená",J432,0)</f>
        <v>0</v>
      </c>
      <c r="BI432" s="227">
        <f>IF(N432="nulová",J432,0)</f>
        <v>0</v>
      </c>
      <c r="BJ432" s="16" t="s">
        <v>78</v>
      </c>
      <c r="BK432" s="227">
        <f>ROUND(I432*H432,2)</f>
        <v>0</v>
      </c>
      <c r="BL432" s="16" t="s">
        <v>88</v>
      </c>
      <c r="BM432" s="226" t="s">
        <v>975</v>
      </c>
    </row>
    <row r="433" s="2" customFormat="1">
      <c r="A433" s="37"/>
      <c r="B433" s="38"/>
      <c r="C433" s="39"/>
      <c r="D433" s="228" t="s">
        <v>160</v>
      </c>
      <c r="E433" s="39"/>
      <c r="F433" s="239" t="s">
        <v>974</v>
      </c>
      <c r="G433" s="39"/>
      <c r="H433" s="39"/>
      <c r="I433" s="230"/>
      <c r="J433" s="39"/>
      <c r="K433" s="39"/>
      <c r="L433" s="43"/>
      <c r="M433" s="231"/>
      <c r="N433" s="232"/>
      <c r="O433" s="90"/>
      <c r="P433" s="90"/>
      <c r="Q433" s="90"/>
      <c r="R433" s="90"/>
      <c r="S433" s="90"/>
      <c r="T433" s="91"/>
      <c r="U433" s="37"/>
      <c r="V433" s="37"/>
      <c r="W433" s="37"/>
      <c r="X433" s="37"/>
      <c r="Y433" s="37"/>
      <c r="Z433" s="37"/>
      <c r="AA433" s="37"/>
      <c r="AB433" s="37"/>
      <c r="AC433" s="37"/>
      <c r="AD433" s="37"/>
      <c r="AE433" s="37"/>
      <c r="AT433" s="16" t="s">
        <v>160</v>
      </c>
      <c r="AU433" s="16" t="s">
        <v>82</v>
      </c>
    </row>
    <row r="434" s="2" customFormat="1">
      <c r="A434" s="37"/>
      <c r="B434" s="38"/>
      <c r="C434" s="39"/>
      <c r="D434" s="228" t="s">
        <v>134</v>
      </c>
      <c r="E434" s="39"/>
      <c r="F434" s="229" t="s">
        <v>976</v>
      </c>
      <c r="G434" s="39"/>
      <c r="H434" s="39"/>
      <c r="I434" s="230"/>
      <c r="J434" s="39"/>
      <c r="K434" s="39"/>
      <c r="L434" s="43"/>
      <c r="M434" s="231"/>
      <c r="N434" s="232"/>
      <c r="O434" s="90"/>
      <c r="P434" s="90"/>
      <c r="Q434" s="90"/>
      <c r="R434" s="90"/>
      <c r="S434" s="90"/>
      <c r="T434" s="91"/>
      <c r="U434" s="37"/>
      <c r="V434" s="37"/>
      <c r="W434" s="37"/>
      <c r="X434" s="37"/>
      <c r="Y434" s="37"/>
      <c r="Z434" s="37"/>
      <c r="AA434" s="37"/>
      <c r="AB434" s="37"/>
      <c r="AC434" s="37"/>
      <c r="AD434" s="37"/>
      <c r="AE434" s="37"/>
      <c r="AT434" s="16" t="s">
        <v>134</v>
      </c>
      <c r="AU434" s="16" t="s">
        <v>82</v>
      </c>
    </row>
    <row r="435" s="13" customFormat="1">
      <c r="A435" s="13"/>
      <c r="B435" s="240"/>
      <c r="C435" s="241"/>
      <c r="D435" s="228" t="s">
        <v>162</v>
      </c>
      <c r="E435" s="242" t="s">
        <v>1</v>
      </c>
      <c r="F435" s="243" t="s">
        <v>977</v>
      </c>
      <c r="G435" s="241"/>
      <c r="H435" s="244">
        <v>136.80000000000001</v>
      </c>
      <c r="I435" s="245"/>
      <c r="J435" s="241"/>
      <c r="K435" s="241"/>
      <c r="L435" s="246"/>
      <c r="M435" s="247"/>
      <c r="N435" s="248"/>
      <c r="O435" s="248"/>
      <c r="P435" s="248"/>
      <c r="Q435" s="248"/>
      <c r="R435" s="248"/>
      <c r="S435" s="248"/>
      <c r="T435" s="249"/>
      <c r="U435" s="13"/>
      <c r="V435" s="13"/>
      <c r="W435" s="13"/>
      <c r="X435" s="13"/>
      <c r="Y435" s="13"/>
      <c r="Z435" s="13"/>
      <c r="AA435" s="13"/>
      <c r="AB435" s="13"/>
      <c r="AC435" s="13"/>
      <c r="AD435" s="13"/>
      <c r="AE435" s="13"/>
      <c r="AT435" s="250" t="s">
        <v>162</v>
      </c>
      <c r="AU435" s="250" t="s">
        <v>82</v>
      </c>
      <c r="AV435" s="13" t="s">
        <v>82</v>
      </c>
      <c r="AW435" s="13" t="s">
        <v>30</v>
      </c>
      <c r="AX435" s="13" t="s">
        <v>78</v>
      </c>
      <c r="AY435" s="250" t="s">
        <v>128</v>
      </c>
    </row>
    <row r="436" s="13" customFormat="1">
      <c r="A436" s="13"/>
      <c r="B436" s="240"/>
      <c r="C436" s="241"/>
      <c r="D436" s="228" t="s">
        <v>162</v>
      </c>
      <c r="E436" s="241"/>
      <c r="F436" s="243" t="s">
        <v>978</v>
      </c>
      <c r="G436" s="241"/>
      <c r="H436" s="244">
        <v>0.223</v>
      </c>
      <c r="I436" s="245"/>
      <c r="J436" s="241"/>
      <c r="K436" s="241"/>
      <c r="L436" s="246"/>
      <c r="M436" s="247"/>
      <c r="N436" s="248"/>
      <c r="O436" s="248"/>
      <c r="P436" s="248"/>
      <c r="Q436" s="248"/>
      <c r="R436" s="248"/>
      <c r="S436" s="248"/>
      <c r="T436" s="249"/>
      <c r="U436" s="13"/>
      <c r="V436" s="13"/>
      <c r="W436" s="13"/>
      <c r="X436" s="13"/>
      <c r="Y436" s="13"/>
      <c r="Z436" s="13"/>
      <c r="AA436" s="13"/>
      <c r="AB436" s="13"/>
      <c r="AC436" s="13"/>
      <c r="AD436" s="13"/>
      <c r="AE436" s="13"/>
      <c r="AT436" s="250" t="s">
        <v>162</v>
      </c>
      <c r="AU436" s="250" t="s">
        <v>82</v>
      </c>
      <c r="AV436" s="13" t="s">
        <v>82</v>
      </c>
      <c r="AW436" s="13" t="s">
        <v>4</v>
      </c>
      <c r="AX436" s="13" t="s">
        <v>78</v>
      </c>
      <c r="AY436" s="250" t="s">
        <v>128</v>
      </c>
    </row>
    <row r="437" s="2" customFormat="1">
      <c r="A437" s="37"/>
      <c r="B437" s="38"/>
      <c r="C437" s="215" t="s">
        <v>618</v>
      </c>
      <c r="D437" s="215" t="s">
        <v>129</v>
      </c>
      <c r="E437" s="216" t="s">
        <v>647</v>
      </c>
      <c r="F437" s="217" t="s">
        <v>648</v>
      </c>
      <c r="G437" s="218" t="s">
        <v>176</v>
      </c>
      <c r="H437" s="219">
        <v>23.100000000000001</v>
      </c>
      <c r="I437" s="220"/>
      <c r="J437" s="221">
        <f>ROUND(I437*H437,2)</f>
        <v>0</v>
      </c>
      <c r="K437" s="217" t="s">
        <v>158</v>
      </c>
      <c r="L437" s="43"/>
      <c r="M437" s="222" t="s">
        <v>1</v>
      </c>
      <c r="N437" s="223" t="s">
        <v>38</v>
      </c>
      <c r="O437" s="90"/>
      <c r="P437" s="224">
        <f>O437*H437</f>
        <v>0</v>
      </c>
      <c r="Q437" s="224">
        <v>0.0014400000000000001</v>
      </c>
      <c r="R437" s="224">
        <f>Q437*H437</f>
        <v>0.033264000000000002</v>
      </c>
      <c r="S437" s="224">
        <v>0.002</v>
      </c>
      <c r="T437" s="225">
        <f>S437*H437</f>
        <v>0.046200000000000005</v>
      </c>
      <c r="U437" s="37"/>
      <c r="V437" s="37"/>
      <c r="W437" s="37"/>
      <c r="X437" s="37"/>
      <c r="Y437" s="37"/>
      <c r="Z437" s="37"/>
      <c r="AA437" s="37"/>
      <c r="AB437" s="37"/>
      <c r="AC437" s="37"/>
      <c r="AD437" s="37"/>
      <c r="AE437" s="37"/>
      <c r="AR437" s="226" t="s">
        <v>88</v>
      </c>
      <c r="AT437" s="226" t="s">
        <v>129</v>
      </c>
      <c r="AU437" s="226" t="s">
        <v>82</v>
      </c>
      <c r="AY437" s="16" t="s">
        <v>128</v>
      </c>
      <c r="BE437" s="227">
        <f>IF(N437="základní",J437,0)</f>
        <v>0</v>
      </c>
      <c r="BF437" s="227">
        <f>IF(N437="snížená",J437,0)</f>
        <v>0</v>
      </c>
      <c r="BG437" s="227">
        <f>IF(N437="zákl. přenesená",J437,0)</f>
        <v>0</v>
      </c>
      <c r="BH437" s="227">
        <f>IF(N437="sníž. přenesená",J437,0)</f>
        <v>0</v>
      </c>
      <c r="BI437" s="227">
        <f>IF(N437="nulová",J437,0)</f>
        <v>0</v>
      </c>
      <c r="BJ437" s="16" t="s">
        <v>78</v>
      </c>
      <c r="BK437" s="227">
        <f>ROUND(I437*H437,2)</f>
        <v>0</v>
      </c>
      <c r="BL437" s="16" t="s">
        <v>88</v>
      </c>
      <c r="BM437" s="226" t="s">
        <v>979</v>
      </c>
    </row>
    <row r="438" s="2" customFormat="1">
      <c r="A438" s="37"/>
      <c r="B438" s="38"/>
      <c r="C438" s="39"/>
      <c r="D438" s="228" t="s">
        <v>160</v>
      </c>
      <c r="E438" s="39"/>
      <c r="F438" s="239" t="s">
        <v>650</v>
      </c>
      <c r="G438" s="39"/>
      <c r="H438" s="39"/>
      <c r="I438" s="230"/>
      <c r="J438" s="39"/>
      <c r="K438" s="39"/>
      <c r="L438" s="43"/>
      <c r="M438" s="231"/>
      <c r="N438" s="232"/>
      <c r="O438" s="90"/>
      <c r="P438" s="90"/>
      <c r="Q438" s="90"/>
      <c r="R438" s="90"/>
      <c r="S438" s="90"/>
      <c r="T438" s="91"/>
      <c r="U438" s="37"/>
      <c r="V438" s="37"/>
      <c r="W438" s="37"/>
      <c r="X438" s="37"/>
      <c r="Y438" s="37"/>
      <c r="Z438" s="37"/>
      <c r="AA438" s="37"/>
      <c r="AB438" s="37"/>
      <c r="AC438" s="37"/>
      <c r="AD438" s="37"/>
      <c r="AE438" s="37"/>
      <c r="AT438" s="16" t="s">
        <v>160</v>
      </c>
      <c r="AU438" s="16" t="s">
        <v>82</v>
      </c>
    </row>
    <row r="439" s="2" customFormat="1">
      <c r="A439" s="37"/>
      <c r="B439" s="38"/>
      <c r="C439" s="39"/>
      <c r="D439" s="228" t="s">
        <v>134</v>
      </c>
      <c r="E439" s="39"/>
      <c r="F439" s="229" t="s">
        <v>980</v>
      </c>
      <c r="G439" s="39"/>
      <c r="H439" s="39"/>
      <c r="I439" s="230"/>
      <c r="J439" s="39"/>
      <c r="K439" s="39"/>
      <c r="L439" s="43"/>
      <c r="M439" s="231"/>
      <c r="N439" s="232"/>
      <c r="O439" s="90"/>
      <c r="P439" s="90"/>
      <c r="Q439" s="90"/>
      <c r="R439" s="90"/>
      <c r="S439" s="90"/>
      <c r="T439" s="91"/>
      <c r="U439" s="37"/>
      <c r="V439" s="37"/>
      <c r="W439" s="37"/>
      <c r="X439" s="37"/>
      <c r="Y439" s="37"/>
      <c r="Z439" s="37"/>
      <c r="AA439" s="37"/>
      <c r="AB439" s="37"/>
      <c r="AC439" s="37"/>
      <c r="AD439" s="37"/>
      <c r="AE439" s="37"/>
      <c r="AT439" s="16" t="s">
        <v>134</v>
      </c>
      <c r="AU439" s="16" t="s">
        <v>82</v>
      </c>
    </row>
    <row r="440" s="13" customFormat="1">
      <c r="A440" s="13"/>
      <c r="B440" s="240"/>
      <c r="C440" s="241"/>
      <c r="D440" s="228" t="s">
        <v>162</v>
      </c>
      <c r="E440" s="242" t="s">
        <v>1</v>
      </c>
      <c r="F440" s="243" t="s">
        <v>981</v>
      </c>
      <c r="G440" s="241"/>
      <c r="H440" s="244">
        <v>23.100000000000001</v>
      </c>
      <c r="I440" s="245"/>
      <c r="J440" s="241"/>
      <c r="K440" s="241"/>
      <c r="L440" s="246"/>
      <c r="M440" s="247"/>
      <c r="N440" s="248"/>
      <c r="O440" s="248"/>
      <c r="P440" s="248"/>
      <c r="Q440" s="248"/>
      <c r="R440" s="248"/>
      <c r="S440" s="248"/>
      <c r="T440" s="249"/>
      <c r="U440" s="13"/>
      <c r="V440" s="13"/>
      <c r="W440" s="13"/>
      <c r="X440" s="13"/>
      <c r="Y440" s="13"/>
      <c r="Z440" s="13"/>
      <c r="AA440" s="13"/>
      <c r="AB440" s="13"/>
      <c r="AC440" s="13"/>
      <c r="AD440" s="13"/>
      <c r="AE440" s="13"/>
      <c r="AT440" s="250" t="s">
        <v>162</v>
      </c>
      <c r="AU440" s="250" t="s">
        <v>82</v>
      </c>
      <c r="AV440" s="13" t="s">
        <v>82</v>
      </c>
      <c r="AW440" s="13" t="s">
        <v>30</v>
      </c>
      <c r="AX440" s="13" t="s">
        <v>78</v>
      </c>
      <c r="AY440" s="250" t="s">
        <v>128</v>
      </c>
    </row>
    <row r="441" s="2" customFormat="1">
      <c r="A441" s="37"/>
      <c r="B441" s="38"/>
      <c r="C441" s="251" t="s">
        <v>625</v>
      </c>
      <c r="D441" s="251" t="s">
        <v>200</v>
      </c>
      <c r="E441" s="252" t="s">
        <v>654</v>
      </c>
      <c r="F441" s="253" t="s">
        <v>655</v>
      </c>
      <c r="G441" s="254" t="s">
        <v>220</v>
      </c>
      <c r="H441" s="255">
        <v>0.183</v>
      </c>
      <c r="I441" s="256"/>
      <c r="J441" s="257">
        <f>ROUND(I441*H441,2)</f>
        <v>0</v>
      </c>
      <c r="K441" s="253" t="s">
        <v>158</v>
      </c>
      <c r="L441" s="258"/>
      <c r="M441" s="259" t="s">
        <v>1</v>
      </c>
      <c r="N441" s="260" t="s">
        <v>38</v>
      </c>
      <c r="O441" s="90"/>
      <c r="P441" s="224">
        <f>O441*H441</f>
        <v>0</v>
      </c>
      <c r="Q441" s="224">
        <v>1</v>
      </c>
      <c r="R441" s="224">
        <f>Q441*H441</f>
        <v>0.183</v>
      </c>
      <c r="S441" s="224">
        <v>0</v>
      </c>
      <c r="T441" s="225">
        <f>S441*H441</f>
        <v>0</v>
      </c>
      <c r="U441" s="37"/>
      <c r="V441" s="37"/>
      <c r="W441" s="37"/>
      <c r="X441" s="37"/>
      <c r="Y441" s="37"/>
      <c r="Z441" s="37"/>
      <c r="AA441" s="37"/>
      <c r="AB441" s="37"/>
      <c r="AC441" s="37"/>
      <c r="AD441" s="37"/>
      <c r="AE441" s="37"/>
      <c r="AR441" s="226" t="s">
        <v>100</v>
      </c>
      <c r="AT441" s="226" t="s">
        <v>200</v>
      </c>
      <c r="AU441" s="226" t="s">
        <v>82</v>
      </c>
      <c r="AY441" s="16" t="s">
        <v>128</v>
      </c>
      <c r="BE441" s="227">
        <f>IF(N441="základní",J441,0)</f>
        <v>0</v>
      </c>
      <c r="BF441" s="227">
        <f>IF(N441="snížená",J441,0)</f>
        <v>0</v>
      </c>
      <c r="BG441" s="227">
        <f>IF(N441="zákl. přenesená",J441,0)</f>
        <v>0</v>
      </c>
      <c r="BH441" s="227">
        <f>IF(N441="sníž. přenesená",J441,0)</f>
        <v>0</v>
      </c>
      <c r="BI441" s="227">
        <f>IF(N441="nulová",J441,0)</f>
        <v>0</v>
      </c>
      <c r="BJ441" s="16" t="s">
        <v>78</v>
      </c>
      <c r="BK441" s="227">
        <f>ROUND(I441*H441,2)</f>
        <v>0</v>
      </c>
      <c r="BL441" s="16" t="s">
        <v>88</v>
      </c>
      <c r="BM441" s="226" t="s">
        <v>982</v>
      </c>
    </row>
    <row r="442" s="2" customFormat="1">
      <c r="A442" s="37"/>
      <c r="B442" s="38"/>
      <c r="C442" s="39"/>
      <c r="D442" s="228" t="s">
        <v>160</v>
      </c>
      <c r="E442" s="39"/>
      <c r="F442" s="239" t="s">
        <v>655</v>
      </c>
      <c r="G442" s="39"/>
      <c r="H442" s="39"/>
      <c r="I442" s="230"/>
      <c r="J442" s="39"/>
      <c r="K442" s="39"/>
      <c r="L442" s="43"/>
      <c r="M442" s="231"/>
      <c r="N442" s="232"/>
      <c r="O442" s="90"/>
      <c r="P442" s="90"/>
      <c r="Q442" s="90"/>
      <c r="R442" s="90"/>
      <c r="S442" s="90"/>
      <c r="T442" s="91"/>
      <c r="U442" s="37"/>
      <c r="V442" s="37"/>
      <c r="W442" s="37"/>
      <c r="X442" s="37"/>
      <c r="Y442" s="37"/>
      <c r="Z442" s="37"/>
      <c r="AA442" s="37"/>
      <c r="AB442" s="37"/>
      <c r="AC442" s="37"/>
      <c r="AD442" s="37"/>
      <c r="AE442" s="37"/>
      <c r="AT442" s="16" t="s">
        <v>160</v>
      </c>
      <c r="AU442" s="16" t="s">
        <v>82</v>
      </c>
    </row>
    <row r="443" s="2" customFormat="1">
      <c r="A443" s="37"/>
      <c r="B443" s="38"/>
      <c r="C443" s="39"/>
      <c r="D443" s="228" t="s">
        <v>134</v>
      </c>
      <c r="E443" s="39"/>
      <c r="F443" s="229" t="s">
        <v>657</v>
      </c>
      <c r="G443" s="39"/>
      <c r="H443" s="39"/>
      <c r="I443" s="230"/>
      <c r="J443" s="39"/>
      <c r="K443" s="39"/>
      <c r="L443" s="43"/>
      <c r="M443" s="231"/>
      <c r="N443" s="232"/>
      <c r="O443" s="90"/>
      <c r="P443" s="90"/>
      <c r="Q443" s="90"/>
      <c r="R443" s="90"/>
      <c r="S443" s="90"/>
      <c r="T443" s="91"/>
      <c r="U443" s="37"/>
      <c r="V443" s="37"/>
      <c r="W443" s="37"/>
      <c r="X443" s="37"/>
      <c r="Y443" s="37"/>
      <c r="Z443" s="37"/>
      <c r="AA443" s="37"/>
      <c r="AB443" s="37"/>
      <c r="AC443" s="37"/>
      <c r="AD443" s="37"/>
      <c r="AE443" s="37"/>
      <c r="AT443" s="16" t="s">
        <v>134</v>
      </c>
      <c r="AU443" s="16" t="s">
        <v>82</v>
      </c>
    </row>
    <row r="444" s="13" customFormat="1">
      <c r="A444" s="13"/>
      <c r="B444" s="240"/>
      <c r="C444" s="241"/>
      <c r="D444" s="228" t="s">
        <v>162</v>
      </c>
      <c r="E444" s="242" t="s">
        <v>1</v>
      </c>
      <c r="F444" s="243" t="s">
        <v>983</v>
      </c>
      <c r="G444" s="241"/>
      <c r="H444" s="244">
        <v>46.200000000000003</v>
      </c>
      <c r="I444" s="245"/>
      <c r="J444" s="241"/>
      <c r="K444" s="241"/>
      <c r="L444" s="246"/>
      <c r="M444" s="247"/>
      <c r="N444" s="248"/>
      <c r="O444" s="248"/>
      <c r="P444" s="248"/>
      <c r="Q444" s="248"/>
      <c r="R444" s="248"/>
      <c r="S444" s="248"/>
      <c r="T444" s="249"/>
      <c r="U444" s="13"/>
      <c r="V444" s="13"/>
      <c r="W444" s="13"/>
      <c r="X444" s="13"/>
      <c r="Y444" s="13"/>
      <c r="Z444" s="13"/>
      <c r="AA444" s="13"/>
      <c r="AB444" s="13"/>
      <c r="AC444" s="13"/>
      <c r="AD444" s="13"/>
      <c r="AE444" s="13"/>
      <c r="AT444" s="250" t="s">
        <v>162</v>
      </c>
      <c r="AU444" s="250" t="s">
        <v>82</v>
      </c>
      <c r="AV444" s="13" t="s">
        <v>82</v>
      </c>
      <c r="AW444" s="13" t="s">
        <v>30</v>
      </c>
      <c r="AX444" s="13" t="s">
        <v>78</v>
      </c>
      <c r="AY444" s="250" t="s">
        <v>128</v>
      </c>
    </row>
    <row r="445" s="13" customFormat="1">
      <c r="A445" s="13"/>
      <c r="B445" s="240"/>
      <c r="C445" s="241"/>
      <c r="D445" s="228" t="s">
        <v>162</v>
      </c>
      <c r="E445" s="241"/>
      <c r="F445" s="243" t="s">
        <v>984</v>
      </c>
      <c r="G445" s="241"/>
      <c r="H445" s="244">
        <v>0.183</v>
      </c>
      <c r="I445" s="245"/>
      <c r="J445" s="241"/>
      <c r="K445" s="241"/>
      <c r="L445" s="246"/>
      <c r="M445" s="247"/>
      <c r="N445" s="248"/>
      <c r="O445" s="248"/>
      <c r="P445" s="248"/>
      <c r="Q445" s="248"/>
      <c r="R445" s="248"/>
      <c r="S445" s="248"/>
      <c r="T445" s="249"/>
      <c r="U445" s="13"/>
      <c r="V445" s="13"/>
      <c r="W445" s="13"/>
      <c r="X445" s="13"/>
      <c r="Y445" s="13"/>
      <c r="Z445" s="13"/>
      <c r="AA445" s="13"/>
      <c r="AB445" s="13"/>
      <c r="AC445" s="13"/>
      <c r="AD445" s="13"/>
      <c r="AE445" s="13"/>
      <c r="AT445" s="250" t="s">
        <v>162</v>
      </c>
      <c r="AU445" s="250" t="s">
        <v>82</v>
      </c>
      <c r="AV445" s="13" t="s">
        <v>82</v>
      </c>
      <c r="AW445" s="13" t="s">
        <v>4</v>
      </c>
      <c r="AX445" s="13" t="s">
        <v>78</v>
      </c>
      <c r="AY445" s="250" t="s">
        <v>128</v>
      </c>
    </row>
    <row r="446" s="2" customFormat="1">
      <c r="A446" s="37"/>
      <c r="B446" s="38"/>
      <c r="C446" s="215" t="s">
        <v>632</v>
      </c>
      <c r="D446" s="215" t="s">
        <v>129</v>
      </c>
      <c r="E446" s="216" t="s">
        <v>985</v>
      </c>
      <c r="F446" s="217" t="s">
        <v>986</v>
      </c>
      <c r="G446" s="218" t="s">
        <v>157</v>
      </c>
      <c r="H446" s="219">
        <v>76</v>
      </c>
      <c r="I446" s="220"/>
      <c r="J446" s="221">
        <f>ROUND(I446*H446,2)</f>
        <v>0</v>
      </c>
      <c r="K446" s="217" t="s">
        <v>158</v>
      </c>
      <c r="L446" s="43"/>
      <c r="M446" s="222" t="s">
        <v>1</v>
      </c>
      <c r="N446" s="223" t="s">
        <v>38</v>
      </c>
      <c r="O446" s="90"/>
      <c r="P446" s="224">
        <f>O446*H446</f>
        <v>0</v>
      </c>
      <c r="Q446" s="224">
        <v>0</v>
      </c>
      <c r="R446" s="224">
        <f>Q446*H446</f>
        <v>0</v>
      </c>
      <c r="S446" s="224">
        <v>0.0023</v>
      </c>
      <c r="T446" s="225">
        <f>S446*H446</f>
        <v>0.17480000000000001</v>
      </c>
      <c r="U446" s="37"/>
      <c r="V446" s="37"/>
      <c r="W446" s="37"/>
      <c r="X446" s="37"/>
      <c r="Y446" s="37"/>
      <c r="Z446" s="37"/>
      <c r="AA446" s="37"/>
      <c r="AB446" s="37"/>
      <c r="AC446" s="37"/>
      <c r="AD446" s="37"/>
      <c r="AE446" s="37"/>
      <c r="AR446" s="226" t="s">
        <v>88</v>
      </c>
      <c r="AT446" s="226" t="s">
        <v>129</v>
      </c>
      <c r="AU446" s="226" t="s">
        <v>82</v>
      </c>
      <c r="AY446" s="16" t="s">
        <v>128</v>
      </c>
      <c r="BE446" s="227">
        <f>IF(N446="základní",J446,0)</f>
        <v>0</v>
      </c>
      <c r="BF446" s="227">
        <f>IF(N446="snížená",J446,0)</f>
        <v>0</v>
      </c>
      <c r="BG446" s="227">
        <f>IF(N446="zákl. přenesená",J446,0)</f>
        <v>0</v>
      </c>
      <c r="BH446" s="227">
        <f>IF(N446="sníž. přenesená",J446,0)</f>
        <v>0</v>
      </c>
      <c r="BI446" s="227">
        <f>IF(N446="nulová",J446,0)</f>
        <v>0</v>
      </c>
      <c r="BJ446" s="16" t="s">
        <v>78</v>
      </c>
      <c r="BK446" s="227">
        <f>ROUND(I446*H446,2)</f>
        <v>0</v>
      </c>
      <c r="BL446" s="16" t="s">
        <v>88</v>
      </c>
      <c r="BM446" s="226" t="s">
        <v>987</v>
      </c>
    </row>
    <row r="447" s="2" customFormat="1">
      <c r="A447" s="37"/>
      <c r="B447" s="38"/>
      <c r="C447" s="39"/>
      <c r="D447" s="228" t="s">
        <v>160</v>
      </c>
      <c r="E447" s="39"/>
      <c r="F447" s="239" t="s">
        <v>988</v>
      </c>
      <c r="G447" s="39"/>
      <c r="H447" s="39"/>
      <c r="I447" s="230"/>
      <c r="J447" s="39"/>
      <c r="K447" s="39"/>
      <c r="L447" s="43"/>
      <c r="M447" s="231"/>
      <c r="N447" s="232"/>
      <c r="O447" s="90"/>
      <c r="P447" s="90"/>
      <c r="Q447" s="90"/>
      <c r="R447" s="90"/>
      <c r="S447" s="90"/>
      <c r="T447" s="91"/>
      <c r="U447" s="37"/>
      <c r="V447" s="37"/>
      <c r="W447" s="37"/>
      <c r="X447" s="37"/>
      <c r="Y447" s="37"/>
      <c r="Z447" s="37"/>
      <c r="AA447" s="37"/>
      <c r="AB447" s="37"/>
      <c r="AC447" s="37"/>
      <c r="AD447" s="37"/>
      <c r="AE447" s="37"/>
      <c r="AT447" s="16" t="s">
        <v>160</v>
      </c>
      <c r="AU447" s="16" t="s">
        <v>82</v>
      </c>
    </row>
    <row r="448" s="13" customFormat="1">
      <c r="A448" s="13"/>
      <c r="B448" s="240"/>
      <c r="C448" s="241"/>
      <c r="D448" s="228" t="s">
        <v>162</v>
      </c>
      <c r="E448" s="242" t="s">
        <v>1</v>
      </c>
      <c r="F448" s="243" t="s">
        <v>989</v>
      </c>
      <c r="G448" s="241"/>
      <c r="H448" s="244">
        <v>76</v>
      </c>
      <c r="I448" s="245"/>
      <c r="J448" s="241"/>
      <c r="K448" s="241"/>
      <c r="L448" s="246"/>
      <c r="M448" s="247"/>
      <c r="N448" s="248"/>
      <c r="O448" s="248"/>
      <c r="P448" s="248"/>
      <c r="Q448" s="248"/>
      <c r="R448" s="248"/>
      <c r="S448" s="248"/>
      <c r="T448" s="249"/>
      <c r="U448" s="13"/>
      <c r="V448" s="13"/>
      <c r="W448" s="13"/>
      <c r="X448" s="13"/>
      <c r="Y448" s="13"/>
      <c r="Z448" s="13"/>
      <c r="AA448" s="13"/>
      <c r="AB448" s="13"/>
      <c r="AC448" s="13"/>
      <c r="AD448" s="13"/>
      <c r="AE448" s="13"/>
      <c r="AT448" s="250" t="s">
        <v>162</v>
      </c>
      <c r="AU448" s="250" t="s">
        <v>82</v>
      </c>
      <c r="AV448" s="13" t="s">
        <v>82</v>
      </c>
      <c r="AW448" s="13" t="s">
        <v>30</v>
      </c>
      <c r="AX448" s="13" t="s">
        <v>78</v>
      </c>
      <c r="AY448" s="250" t="s">
        <v>128</v>
      </c>
    </row>
    <row r="449" s="2" customFormat="1" ht="33" customHeight="1">
      <c r="A449" s="37"/>
      <c r="B449" s="38"/>
      <c r="C449" s="215" t="s">
        <v>639</v>
      </c>
      <c r="D449" s="215" t="s">
        <v>129</v>
      </c>
      <c r="E449" s="216" t="s">
        <v>990</v>
      </c>
      <c r="F449" s="217" t="s">
        <v>991</v>
      </c>
      <c r="G449" s="218" t="s">
        <v>157</v>
      </c>
      <c r="H449" s="219">
        <v>170</v>
      </c>
      <c r="I449" s="220"/>
      <c r="J449" s="221">
        <f>ROUND(I449*H449,2)</f>
        <v>0</v>
      </c>
      <c r="K449" s="217" t="s">
        <v>158</v>
      </c>
      <c r="L449" s="43"/>
      <c r="M449" s="222" t="s">
        <v>1</v>
      </c>
      <c r="N449" s="223" t="s">
        <v>38</v>
      </c>
      <c r="O449" s="90"/>
      <c r="P449" s="224">
        <f>O449*H449</f>
        <v>0</v>
      </c>
      <c r="Q449" s="224">
        <v>0.0095600000000000008</v>
      </c>
      <c r="R449" s="224">
        <f>Q449*H449</f>
        <v>1.6252000000000002</v>
      </c>
      <c r="S449" s="224">
        <v>0</v>
      </c>
      <c r="T449" s="225">
        <f>S449*H449</f>
        <v>0</v>
      </c>
      <c r="U449" s="37"/>
      <c r="V449" s="37"/>
      <c r="W449" s="37"/>
      <c r="X449" s="37"/>
      <c r="Y449" s="37"/>
      <c r="Z449" s="37"/>
      <c r="AA449" s="37"/>
      <c r="AB449" s="37"/>
      <c r="AC449" s="37"/>
      <c r="AD449" s="37"/>
      <c r="AE449" s="37"/>
      <c r="AR449" s="226" t="s">
        <v>88</v>
      </c>
      <c r="AT449" s="226" t="s">
        <v>129</v>
      </c>
      <c r="AU449" s="226" t="s">
        <v>82</v>
      </c>
      <c r="AY449" s="16" t="s">
        <v>128</v>
      </c>
      <c r="BE449" s="227">
        <f>IF(N449="základní",J449,0)</f>
        <v>0</v>
      </c>
      <c r="BF449" s="227">
        <f>IF(N449="snížená",J449,0)</f>
        <v>0</v>
      </c>
      <c r="BG449" s="227">
        <f>IF(N449="zákl. přenesená",J449,0)</f>
        <v>0</v>
      </c>
      <c r="BH449" s="227">
        <f>IF(N449="sníž. přenesená",J449,0)</f>
        <v>0</v>
      </c>
      <c r="BI449" s="227">
        <f>IF(N449="nulová",J449,0)</f>
        <v>0</v>
      </c>
      <c r="BJ449" s="16" t="s">
        <v>78</v>
      </c>
      <c r="BK449" s="227">
        <f>ROUND(I449*H449,2)</f>
        <v>0</v>
      </c>
      <c r="BL449" s="16" t="s">
        <v>88</v>
      </c>
      <c r="BM449" s="226" t="s">
        <v>992</v>
      </c>
    </row>
    <row r="450" s="2" customFormat="1">
      <c r="A450" s="37"/>
      <c r="B450" s="38"/>
      <c r="C450" s="39"/>
      <c r="D450" s="228" t="s">
        <v>160</v>
      </c>
      <c r="E450" s="39"/>
      <c r="F450" s="239" t="s">
        <v>993</v>
      </c>
      <c r="G450" s="39"/>
      <c r="H450" s="39"/>
      <c r="I450" s="230"/>
      <c r="J450" s="39"/>
      <c r="K450" s="39"/>
      <c r="L450" s="43"/>
      <c r="M450" s="231"/>
      <c r="N450" s="232"/>
      <c r="O450" s="90"/>
      <c r="P450" s="90"/>
      <c r="Q450" s="90"/>
      <c r="R450" s="90"/>
      <c r="S450" s="90"/>
      <c r="T450" s="91"/>
      <c r="U450" s="37"/>
      <c r="V450" s="37"/>
      <c r="W450" s="37"/>
      <c r="X450" s="37"/>
      <c r="Y450" s="37"/>
      <c r="Z450" s="37"/>
      <c r="AA450" s="37"/>
      <c r="AB450" s="37"/>
      <c r="AC450" s="37"/>
      <c r="AD450" s="37"/>
      <c r="AE450" s="37"/>
      <c r="AT450" s="16" t="s">
        <v>160</v>
      </c>
      <c r="AU450" s="16" t="s">
        <v>82</v>
      </c>
    </row>
    <row r="451" s="2" customFormat="1">
      <c r="A451" s="37"/>
      <c r="B451" s="38"/>
      <c r="C451" s="39"/>
      <c r="D451" s="228" t="s">
        <v>134</v>
      </c>
      <c r="E451" s="39"/>
      <c r="F451" s="229" t="s">
        <v>994</v>
      </c>
      <c r="G451" s="39"/>
      <c r="H451" s="39"/>
      <c r="I451" s="230"/>
      <c r="J451" s="39"/>
      <c r="K451" s="39"/>
      <c r="L451" s="43"/>
      <c r="M451" s="231"/>
      <c r="N451" s="232"/>
      <c r="O451" s="90"/>
      <c r="P451" s="90"/>
      <c r="Q451" s="90"/>
      <c r="R451" s="90"/>
      <c r="S451" s="90"/>
      <c r="T451" s="91"/>
      <c r="U451" s="37"/>
      <c r="V451" s="37"/>
      <c r="W451" s="37"/>
      <c r="X451" s="37"/>
      <c r="Y451" s="37"/>
      <c r="Z451" s="37"/>
      <c r="AA451" s="37"/>
      <c r="AB451" s="37"/>
      <c r="AC451" s="37"/>
      <c r="AD451" s="37"/>
      <c r="AE451" s="37"/>
      <c r="AT451" s="16" t="s">
        <v>134</v>
      </c>
      <c r="AU451" s="16" t="s">
        <v>82</v>
      </c>
    </row>
    <row r="452" s="13" customFormat="1">
      <c r="A452" s="13"/>
      <c r="B452" s="240"/>
      <c r="C452" s="241"/>
      <c r="D452" s="228" t="s">
        <v>162</v>
      </c>
      <c r="E452" s="242" t="s">
        <v>1</v>
      </c>
      <c r="F452" s="243" t="s">
        <v>995</v>
      </c>
      <c r="G452" s="241"/>
      <c r="H452" s="244">
        <v>170</v>
      </c>
      <c r="I452" s="245"/>
      <c r="J452" s="241"/>
      <c r="K452" s="241"/>
      <c r="L452" s="246"/>
      <c r="M452" s="247"/>
      <c r="N452" s="248"/>
      <c r="O452" s="248"/>
      <c r="P452" s="248"/>
      <c r="Q452" s="248"/>
      <c r="R452" s="248"/>
      <c r="S452" s="248"/>
      <c r="T452" s="249"/>
      <c r="U452" s="13"/>
      <c r="V452" s="13"/>
      <c r="W452" s="13"/>
      <c r="X452" s="13"/>
      <c r="Y452" s="13"/>
      <c r="Z452" s="13"/>
      <c r="AA452" s="13"/>
      <c r="AB452" s="13"/>
      <c r="AC452" s="13"/>
      <c r="AD452" s="13"/>
      <c r="AE452" s="13"/>
      <c r="AT452" s="250" t="s">
        <v>162</v>
      </c>
      <c r="AU452" s="250" t="s">
        <v>82</v>
      </c>
      <c r="AV452" s="13" t="s">
        <v>82</v>
      </c>
      <c r="AW452" s="13" t="s">
        <v>30</v>
      </c>
      <c r="AX452" s="13" t="s">
        <v>78</v>
      </c>
      <c r="AY452" s="250" t="s">
        <v>128</v>
      </c>
    </row>
    <row r="453" s="12" customFormat="1" ht="22.8" customHeight="1">
      <c r="A453" s="12"/>
      <c r="B453" s="201"/>
      <c r="C453" s="202"/>
      <c r="D453" s="203" t="s">
        <v>72</v>
      </c>
      <c r="E453" s="233" t="s">
        <v>659</v>
      </c>
      <c r="F453" s="233" t="s">
        <v>660</v>
      </c>
      <c r="G453" s="202"/>
      <c r="H453" s="202"/>
      <c r="I453" s="205"/>
      <c r="J453" s="234">
        <f>BK453</f>
        <v>0</v>
      </c>
      <c r="K453" s="202"/>
      <c r="L453" s="207"/>
      <c r="M453" s="208"/>
      <c r="N453" s="209"/>
      <c r="O453" s="209"/>
      <c r="P453" s="210">
        <f>SUM(P454:P471)</f>
        <v>0</v>
      </c>
      <c r="Q453" s="209"/>
      <c r="R453" s="210">
        <f>SUM(R454:R471)</f>
        <v>0</v>
      </c>
      <c r="S453" s="209"/>
      <c r="T453" s="211">
        <f>SUM(T454:T471)</f>
        <v>0</v>
      </c>
      <c r="U453" s="12"/>
      <c r="V453" s="12"/>
      <c r="W453" s="12"/>
      <c r="X453" s="12"/>
      <c r="Y453" s="12"/>
      <c r="Z453" s="12"/>
      <c r="AA453" s="12"/>
      <c r="AB453" s="12"/>
      <c r="AC453" s="12"/>
      <c r="AD453" s="12"/>
      <c r="AE453" s="12"/>
      <c r="AR453" s="212" t="s">
        <v>78</v>
      </c>
      <c r="AT453" s="213" t="s">
        <v>72</v>
      </c>
      <c r="AU453" s="213" t="s">
        <v>78</v>
      </c>
      <c r="AY453" s="212" t="s">
        <v>128</v>
      </c>
      <c r="BK453" s="214">
        <f>SUM(BK454:BK471)</f>
        <v>0</v>
      </c>
    </row>
    <row r="454" s="2" customFormat="1" ht="16.5" customHeight="1">
      <c r="A454" s="37"/>
      <c r="B454" s="38"/>
      <c r="C454" s="215" t="s">
        <v>646</v>
      </c>
      <c r="D454" s="215" t="s">
        <v>129</v>
      </c>
      <c r="E454" s="216" t="s">
        <v>662</v>
      </c>
      <c r="F454" s="217" t="s">
        <v>663</v>
      </c>
      <c r="G454" s="218" t="s">
        <v>220</v>
      </c>
      <c r="H454" s="219">
        <v>437.90600000000001</v>
      </c>
      <c r="I454" s="220"/>
      <c r="J454" s="221">
        <f>ROUND(I454*H454,2)</f>
        <v>0</v>
      </c>
      <c r="K454" s="217" t="s">
        <v>158</v>
      </c>
      <c r="L454" s="43"/>
      <c r="M454" s="222" t="s">
        <v>1</v>
      </c>
      <c r="N454" s="223" t="s">
        <v>38</v>
      </c>
      <c r="O454" s="90"/>
      <c r="P454" s="224">
        <f>O454*H454</f>
        <v>0</v>
      </c>
      <c r="Q454" s="224">
        <v>0</v>
      </c>
      <c r="R454" s="224">
        <f>Q454*H454</f>
        <v>0</v>
      </c>
      <c r="S454" s="224">
        <v>0</v>
      </c>
      <c r="T454" s="225">
        <f>S454*H454</f>
        <v>0</v>
      </c>
      <c r="U454" s="37"/>
      <c r="V454" s="37"/>
      <c r="W454" s="37"/>
      <c r="X454" s="37"/>
      <c r="Y454" s="37"/>
      <c r="Z454" s="37"/>
      <c r="AA454" s="37"/>
      <c r="AB454" s="37"/>
      <c r="AC454" s="37"/>
      <c r="AD454" s="37"/>
      <c r="AE454" s="37"/>
      <c r="AR454" s="226" t="s">
        <v>88</v>
      </c>
      <c r="AT454" s="226" t="s">
        <v>129</v>
      </c>
      <c r="AU454" s="226" t="s">
        <v>82</v>
      </c>
      <c r="AY454" s="16" t="s">
        <v>128</v>
      </c>
      <c r="BE454" s="227">
        <f>IF(N454="základní",J454,0)</f>
        <v>0</v>
      </c>
      <c r="BF454" s="227">
        <f>IF(N454="snížená",J454,0)</f>
        <v>0</v>
      </c>
      <c r="BG454" s="227">
        <f>IF(N454="zákl. přenesená",J454,0)</f>
        <v>0</v>
      </c>
      <c r="BH454" s="227">
        <f>IF(N454="sníž. přenesená",J454,0)</f>
        <v>0</v>
      </c>
      <c r="BI454" s="227">
        <f>IF(N454="nulová",J454,0)</f>
        <v>0</v>
      </c>
      <c r="BJ454" s="16" t="s">
        <v>78</v>
      </c>
      <c r="BK454" s="227">
        <f>ROUND(I454*H454,2)</f>
        <v>0</v>
      </c>
      <c r="BL454" s="16" t="s">
        <v>88</v>
      </c>
      <c r="BM454" s="226" t="s">
        <v>996</v>
      </c>
    </row>
    <row r="455" s="2" customFormat="1">
      <c r="A455" s="37"/>
      <c r="B455" s="38"/>
      <c r="C455" s="39"/>
      <c r="D455" s="228" t="s">
        <v>160</v>
      </c>
      <c r="E455" s="39"/>
      <c r="F455" s="239" t="s">
        <v>665</v>
      </c>
      <c r="G455" s="39"/>
      <c r="H455" s="39"/>
      <c r="I455" s="230"/>
      <c r="J455" s="39"/>
      <c r="K455" s="39"/>
      <c r="L455" s="43"/>
      <c r="M455" s="231"/>
      <c r="N455" s="232"/>
      <c r="O455" s="90"/>
      <c r="P455" s="90"/>
      <c r="Q455" s="90"/>
      <c r="R455" s="90"/>
      <c r="S455" s="90"/>
      <c r="T455" s="91"/>
      <c r="U455" s="37"/>
      <c r="V455" s="37"/>
      <c r="W455" s="37"/>
      <c r="X455" s="37"/>
      <c r="Y455" s="37"/>
      <c r="Z455" s="37"/>
      <c r="AA455" s="37"/>
      <c r="AB455" s="37"/>
      <c r="AC455" s="37"/>
      <c r="AD455" s="37"/>
      <c r="AE455" s="37"/>
      <c r="AT455" s="16" t="s">
        <v>160</v>
      </c>
      <c r="AU455" s="16" t="s">
        <v>82</v>
      </c>
    </row>
    <row r="456" s="13" customFormat="1">
      <c r="A456" s="13"/>
      <c r="B456" s="240"/>
      <c r="C456" s="241"/>
      <c r="D456" s="228" t="s">
        <v>162</v>
      </c>
      <c r="E456" s="242" t="s">
        <v>1</v>
      </c>
      <c r="F456" s="243" t="s">
        <v>997</v>
      </c>
      <c r="G456" s="241"/>
      <c r="H456" s="244">
        <v>437.90600000000001</v>
      </c>
      <c r="I456" s="245"/>
      <c r="J456" s="241"/>
      <c r="K456" s="241"/>
      <c r="L456" s="246"/>
      <c r="M456" s="247"/>
      <c r="N456" s="248"/>
      <c r="O456" s="248"/>
      <c r="P456" s="248"/>
      <c r="Q456" s="248"/>
      <c r="R456" s="248"/>
      <c r="S456" s="248"/>
      <c r="T456" s="249"/>
      <c r="U456" s="13"/>
      <c r="V456" s="13"/>
      <c r="W456" s="13"/>
      <c r="X456" s="13"/>
      <c r="Y456" s="13"/>
      <c r="Z456" s="13"/>
      <c r="AA456" s="13"/>
      <c r="AB456" s="13"/>
      <c r="AC456" s="13"/>
      <c r="AD456" s="13"/>
      <c r="AE456" s="13"/>
      <c r="AT456" s="250" t="s">
        <v>162</v>
      </c>
      <c r="AU456" s="250" t="s">
        <v>82</v>
      </c>
      <c r="AV456" s="13" t="s">
        <v>82</v>
      </c>
      <c r="AW456" s="13" t="s">
        <v>30</v>
      </c>
      <c r="AX456" s="13" t="s">
        <v>78</v>
      </c>
      <c r="AY456" s="250" t="s">
        <v>128</v>
      </c>
    </row>
    <row r="457" s="2" customFormat="1">
      <c r="A457" s="37"/>
      <c r="B457" s="38"/>
      <c r="C457" s="215" t="s">
        <v>653</v>
      </c>
      <c r="D457" s="215" t="s">
        <v>129</v>
      </c>
      <c r="E457" s="216" t="s">
        <v>668</v>
      </c>
      <c r="F457" s="217" t="s">
        <v>669</v>
      </c>
      <c r="G457" s="218" t="s">
        <v>220</v>
      </c>
      <c r="H457" s="219">
        <v>8758.1200000000008</v>
      </c>
      <c r="I457" s="220"/>
      <c r="J457" s="221">
        <f>ROUND(I457*H457,2)</f>
        <v>0</v>
      </c>
      <c r="K457" s="217" t="s">
        <v>158</v>
      </c>
      <c r="L457" s="43"/>
      <c r="M457" s="222" t="s">
        <v>1</v>
      </c>
      <c r="N457" s="223" t="s">
        <v>38</v>
      </c>
      <c r="O457" s="90"/>
      <c r="P457" s="224">
        <f>O457*H457</f>
        <v>0</v>
      </c>
      <c r="Q457" s="224">
        <v>0</v>
      </c>
      <c r="R457" s="224">
        <f>Q457*H457</f>
        <v>0</v>
      </c>
      <c r="S457" s="224">
        <v>0</v>
      </c>
      <c r="T457" s="225">
        <f>S457*H457</f>
        <v>0</v>
      </c>
      <c r="U457" s="37"/>
      <c r="V457" s="37"/>
      <c r="W457" s="37"/>
      <c r="X457" s="37"/>
      <c r="Y457" s="37"/>
      <c r="Z457" s="37"/>
      <c r="AA457" s="37"/>
      <c r="AB457" s="37"/>
      <c r="AC457" s="37"/>
      <c r="AD457" s="37"/>
      <c r="AE457" s="37"/>
      <c r="AR457" s="226" t="s">
        <v>88</v>
      </c>
      <c r="AT457" s="226" t="s">
        <v>129</v>
      </c>
      <c r="AU457" s="226" t="s">
        <v>82</v>
      </c>
      <c r="AY457" s="16" t="s">
        <v>128</v>
      </c>
      <c r="BE457" s="227">
        <f>IF(N457="základní",J457,0)</f>
        <v>0</v>
      </c>
      <c r="BF457" s="227">
        <f>IF(N457="snížená",J457,0)</f>
        <v>0</v>
      </c>
      <c r="BG457" s="227">
        <f>IF(N457="zákl. přenesená",J457,0)</f>
        <v>0</v>
      </c>
      <c r="BH457" s="227">
        <f>IF(N457="sníž. přenesená",J457,0)</f>
        <v>0</v>
      </c>
      <c r="BI457" s="227">
        <f>IF(N457="nulová",J457,0)</f>
        <v>0</v>
      </c>
      <c r="BJ457" s="16" t="s">
        <v>78</v>
      </c>
      <c r="BK457" s="227">
        <f>ROUND(I457*H457,2)</f>
        <v>0</v>
      </c>
      <c r="BL457" s="16" t="s">
        <v>88</v>
      </c>
      <c r="BM457" s="226" t="s">
        <v>998</v>
      </c>
    </row>
    <row r="458" s="2" customFormat="1">
      <c r="A458" s="37"/>
      <c r="B458" s="38"/>
      <c r="C458" s="39"/>
      <c r="D458" s="228" t="s">
        <v>160</v>
      </c>
      <c r="E458" s="39"/>
      <c r="F458" s="239" t="s">
        <v>671</v>
      </c>
      <c r="G458" s="39"/>
      <c r="H458" s="39"/>
      <c r="I458" s="230"/>
      <c r="J458" s="39"/>
      <c r="K458" s="39"/>
      <c r="L458" s="43"/>
      <c r="M458" s="231"/>
      <c r="N458" s="232"/>
      <c r="O458" s="90"/>
      <c r="P458" s="90"/>
      <c r="Q458" s="90"/>
      <c r="R458" s="90"/>
      <c r="S458" s="90"/>
      <c r="T458" s="91"/>
      <c r="U458" s="37"/>
      <c r="V458" s="37"/>
      <c r="W458" s="37"/>
      <c r="X458" s="37"/>
      <c r="Y458" s="37"/>
      <c r="Z458" s="37"/>
      <c r="AA458" s="37"/>
      <c r="AB458" s="37"/>
      <c r="AC458" s="37"/>
      <c r="AD458" s="37"/>
      <c r="AE458" s="37"/>
      <c r="AT458" s="16" t="s">
        <v>160</v>
      </c>
      <c r="AU458" s="16" t="s">
        <v>82</v>
      </c>
    </row>
    <row r="459" s="2" customFormat="1">
      <c r="A459" s="37"/>
      <c r="B459" s="38"/>
      <c r="C459" s="39"/>
      <c r="D459" s="228" t="s">
        <v>134</v>
      </c>
      <c r="E459" s="39"/>
      <c r="F459" s="229" t="s">
        <v>672</v>
      </c>
      <c r="G459" s="39"/>
      <c r="H459" s="39"/>
      <c r="I459" s="230"/>
      <c r="J459" s="39"/>
      <c r="K459" s="39"/>
      <c r="L459" s="43"/>
      <c r="M459" s="231"/>
      <c r="N459" s="232"/>
      <c r="O459" s="90"/>
      <c r="P459" s="90"/>
      <c r="Q459" s="90"/>
      <c r="R459" s="90"/>
      <c r="S459" s="90"/>
      <c r="T459" s="91"/>
      <c r="U459" s="37"/>
      <c r="V459" s="37"/>
      <c r="W459" s="37"/>
      <c r="X459" s="37"/>
      <c r="Y459" s="37"/>
      <c r="Z459" s="37"/>
      <c r="AA459" s="37"/>
      <c r="AB459" s="37"/>
      <c r="AC459" s="37"/>
      <c r="AD459" s="37"/>
      <c r="AE459" s="37"/>
      <c r="AT459" s="16" t="s">
        <v>134</v>
      </c>
      <c r="AU459" s="16" t="s">
        <v>82</v>
      </c>
    </row>
    <row r="460" s="13" customFormat="1">
      <c r="A460" s="13"/>
      <c r="B460" s="240"/>
      <c r="C460" s="241"/>
      <c r="D460" s="228" t="s">
        <v>162</v>
      </c>
      <c r="E460" s="242" t="s">
        <v>1</v>
      </c>
      <c r="F460" s="243" t="s">
        <v>999</v>
      </c>
      <c r="G460" s="241"/>
      <c r="H460" s="244">
        <v>8758.1200000000008</v>
      </c>
      <c r="I460" s="245"/>
      <c r="J460" s="241"/>
      <c r="K460" s="241"/>
      <c r="L460" s="246"/>
      <c r="M460" s="247"/>
      <c r="N460" s="248"/>
      <c r="O460" s="248"/>
      <c r="P460" s="248"/>
      <c r="Q460" s="248"/>
      <c r="R460" s="248"/>
      <c r="S460" s="248"/>
      <c r="T460" s="249"/>
      <c r="U460" s="13"/>
      <c r="V460" s="13"/>
      <c r="W460" s="13"/>
      <c r="X460" s="13"/>
      <c r="Y460" s="13"/>
      <c r="Z460" s="13"/>
      <c r="AA460" s="13"/>
      <c r="AB460" s="13"/>
      <c r="AC460" s="13"/>
      <c r="AD460" s="13"/>
      <c r="AE460" s="13"/>
      <c r="AT460" s="250" t="s">
        <v>162</v>
      </c>
      <c r="AU460" s="250" t="s">
        <v>82</v>
      </c>
      <c r="AV460" s="13" t="s">
        <v>82</v>
      </c>
      <c r="AW460" s="13" t="s">
        <v>30</v>
      </c>
      <c r="AX460" s="13" t="s">
        <v>78</v>
      </c>
      <c r="AY460" s="250" t="s">
        <v>128</v>
      </c>
    </row>
    <row r="461" s="2" customFormat="1">
      <c r="A461" s="37"/>
      <c r="B461" s="38"/>
      <c r="C461" s="215" t="s">
        <v>661</v>
      </c>
      <c r="D461" s="215" t="s">
        <v>129</v>
      </c>
      <c r="E461" s="216" t="s">
        <v>675</v>
      </c>
      <c r="F461" s="217" t="s">
        <v>676</v>
      </c>
      <c r="G461" s="218" t="s">
        <v>220</v>
      </c>
      <c r="H461" s="219">
        <v>207.37700000000001</v>
      </c>
      <c r="I461" s="220"/>
      <c r="J461" s="221">
        <f>ROUND(I461*H461,2)</f>
        <v>0</v>
      </c>
      <c r="K461" s="217" t="s">
        <v>158</v>
      </c>
      <c r="L461" s="43"/>
      <c r="M461" s="222" t="s">
        <v>1</v>
      </c>
      <c r="N461" s="223" t="s">
        <v>38</v>
      </c>
      <c r="O461" s="90"/>
      <c r="P461" s="224">
        <f>O461*H461</f>
        <v>0</v>
      </c>
      <c r="Q461" s="224">
        <v>0</v>
      </c>
      <c r="R461" s="224">
        <f>Q461*H461</f>
        <v>0</v>
      </c>
      <c r="S461" s="224">
        <v>0</v>
      </c>
      <c r="T461" s="225">
        <f>S461*H461</f>
        <v>0</v>
      </c>
      <c r="U461" s="37"/>
      <c r="V461" s="37"/>
      <c r="W461" s="37"/>
      <c r="X461" s="37"/>
      <c r="Y461" s="37"/>
      <c r="Z461" s="37"/>
      <c r="AA461" s="37"/>
      <c r="AB461" s="37"/>
      <c r="AC461" s="37"/>
      <c r="AD461" s="37"/>
      <c r="AE461" s="37"/>
      <c r="AR461" s="226" t="s">
        <v>88</v>
      </c>
      <c r="AT461" s="226" t="s">
        <v>129</v>
      </c>
      <c r="AU461" s="226" t="s">
        <v>82</v>
      </c>
      <c r="AY461" s="16" t="s">
        <v>128</v>
      </c>
      <c r="BE461" s="227">
        <f>IF(N461="základní",J461,0)</f>
        <v>0</v>
      </c>
      <c r="BF461" s="227">
        <f>IF(N461="snížená",J461,0)</f>
        <v>0</v>
      </c>
      <c r="BG461" s="227">
        <f>IF(N461="zákl. přenesená",J461,0)</f>
        <v>0</v>
      </c>
      <c r="BH461" s="227">
        <f>IF(N461="sníž. přenesená",J461,0)</f>
        <v>0</v>
      </c>
      <c r="BI461" s="227">
        <f>IF(N461="nulová",J461,0)</f>
        <v>0</v>
      </c>
      <c r="BJ461" s="16" t="s">
        <v>78</v>
      </c>
      <c r="BK461" s="227">
        <f>ROUND(I461*H461,2)</f>
        <v>0</v>
      </c>
      <c r="BL461" s="16" t="s">
        <v>88</v>
      </c>
      <c r="BM461" s="226" t="s">
        <v>1000</v>
      </c>
    </row>
    <row r="462" s="2" customFormat="1">
      <c r="A462" s="37"/>
      <c r="B462" s="38"/>
      <c r="C462" s="39"/>
      <c r="D462" s="228" t="s">
        <v>160</v>
      </c>
      <c r="E462" s="39"/>
      <c r="F462" s="239" t="s">
        <v>678</v>
      </c>
      <c r="G462" s="39"/>
      <c r="H462" s="39"/>
      <c r="I462" s="230"/>
      <c r="J462" s="39"/>
      <c r="K462" s="39"/>
      <c r="L462" s="43"/>
      <c r="M462" s="231"/>
      <c r="N462" s="232"/>
      <c r="O462" s="90"/>
      <c r="P462" s="90"/>
      <c r="Q462" s="90"/>
      <c r="R462" s="90"/>
      <c r="S462" s="90"/>
      <c r="T462" s="91"/>
      <c r="U462" s="37"/>
      <c r="V462" s="37"/>
      <c r="W462" s="37"/>
      <c r="X462" s="37"/>
      <c r="Y462" s="37"/>
      <c r="Z462" s="37"/>
      <c r="AA462" s="37"/>
      <c r="AB462" s="37"/>
      <c r="AC462" s="37"/>
      <c r="AD462" s="37"/>
      <c r="AE462" s="37"/>
      <c r="AT462" s="16" t="s">
        <v>160</v>
      </c>
      <c r="AU462" s="16" t="s">
        <v>82</v>
      </c>
    </row>
    <row r="463" s="13" customFormat="1">
      <c r="A463" s="13"/>
      <c r="B463" s="240"/>
      <c r="C463" s="241"/>
      <c r="D463" s="228" t="s">
        <v>162</v>
      </c>
      <c r="E463" s="242" t="s">
        <v>1</v>
      </c>
      <c r="F463" s="243" t="s">
        <v>1001</v>
      </c>
      <c r="G463" s="241"/>
      <c r="H463" s="244">
        <v>207.37700000000001</v>
      </c>
      <c r="I463" s="245"/>
      <c r="J463" s="241"/>
      <c r="K463" s="241"/>
      <c r="L463" s="246"/>
      <c r="M463" s="247"/>
      <c r="N463" s="248"/>
      <c r="O463" s="248"/>
      <c r="P463" s="248"/>
      <c r="Q463" s="248"/>
      <c r="R463" s="248"/>
      <c r="S463" s="248"/>
      <c r="T463" s="249"/>
      <c r="U463" s="13"/>
      <c r="V463" s="13"/>
      <c r="W463" s="13"/>
      <c r="X463" s="13"/>
      <c r="Y463" s="13"/>
      <c r="Z463" s="13"/>
      <c r="AA463" s="13"/>
      <c r="AB463" s="13"/>
      <c r="AC463" s="13"/>
      <c r="AD463" s="13"/>
      <c r="AE463" s="13"/>
      <c r="AT463" s="250" t="s">
        <v>162</v>
      </c>
      <c r="AU463" s="250" t="s">
        <v>82</v>
      </c>
      <c r="AV463" s="13" t="s">
        <v>82</v>
      </c>
      <c r="AW463" s="13" t="s">
        <v>30</v>
      </c>
      <c r="AX463" s="13" t="s">
        <v>78</v>
      </c>
      <c r="AY463" s="250" t="s">
        <v>128</v>
      </c>
    </row>
    <row r="464" s="2" customFormat="1" ht="44.25" customHeight="1">
      <c r="A464" s="37"/>
      <c r="B464" s="38"/>
      <c r="C464" s="215" t="s">
        <v>667</v>
      </c>
      <c r="D464" s="215" t="s">
        <v>129</v>
      </c>
      <c r="E464" s="216" t="s">
        <v>681</v>
      </c>
      <c r="F464" s="217" t="s">
        <v>682</v>
      </c>
      <c r="G464" s="218" t="s">
        <v>220</v>
      </c>
      <c r="H464" s="219">
        <v>132.81700000000001</v>
      </c>
      <c r="I464" s="220"/>
      <c r="J464" s="221">
        <f>ROUND(I464*H464,2)</f>
        <v>0</v>
      </c>
      <c r="K464" s="217" t="s">
        <v>158</v>
      </c>
      <c r="L464" s="43"/>
      <c r="M464" s="222" t="s">
        <v>1</v>
      </c>
      <c r="N464" s="223" t="s">
        <v>38</v>
      </c>
      <c r="O464" s="90"/>
      <c r="P464" s="224">
        <f>O464*H464</f>
        <v>0</v>
      </c>
      <c r="Q464" s="224">
        <v>0</v>
      </c>
      <c r="R464" s="224">
        <f>Q464*H464</f>
        <v>0</v>
      </c>
      <c r="S464" s="224">
        <v>0</v>
      </c>
      <c r="T464" s="225">
        <f>S464*H464</f>
        <v>0</v>
      </c>
      <c r="U464" s="37"/>
      <c r="V464" s="37"/>
      <c r="W464" s="37"/>
      <c r="X464" s="37"/>
      <c r="Y464" s="37"/>
      <c r="Z464" s="37"/>
      <c r="AA464" s="37"/>
      <c r="AB464" s="37"/>
      <c r="AC464" s="37"/>
      <c r="AD464" s="37"/>
      <c r="AE464" s="37"/>
      <c r="AR464" s="226" t="s">
        <v>88</v>
      </c>
      <c r="AT464" s="226" t="s">
        <v>129</v>
      </c>
      <c r="AU464" s="226" t="s">
        <v>82</v>
      </c>
      <c r="AY464" s="16" t="s">
        <v>128</v>
      </c>
      <c r="BE464" s="227">
        <f>IF(N464="základní",J464,0)</f>
        <v>0</v>
      </c>
      <c r="BF464" s="227">
        <f>IF(N464="snížená",J464,0)</f>
        <v>0</v>
      </c>
      <c r="BG464" s="227">
        <f>IF(N464="zákl. přenesená",J464,0)</f>
        <v>0</v>
      </c>
      <c r="BH464" s="227">
        <f>IF(N464="sníž. přenesená",J464,0)</f>
        <v>0</v>
      </c>
      <c r="BI464" s="227">
        <f>IF(N464="nulová",J464,0)</f>
        <v>0</v>
      </c>
      <c r="BJ464" s="16" t="s">
        <v>78</v>
      </c>
      <c r="BK464" s="227">
        <f>ROUND(I464*H464,2)</f>
        <v>0</v>
      </c>
      <c r="BL464" s="16" t="s">
        <v>88</v>
      </c>
      <c r="BM464" s="226" t="s">
        <v>1002</v>
      </c>
    </row>
    <row r="465" s="2" customFormat="1">
      <c r="A465" s="37"/>
      <c r="B465" s="38"/>
      <c r="C465" s="39"/>
      <c r="D465" s="228" t="s">
        <v>160</v>
      </c>
      <c r="E465" s="39"/>
      <c r="F465" s="239" t="s">
        <v>682</v>
      </c>
      <c r="G465" s="39"/>
      <c r="H465" s="39"/>
      <c r="I465" s="230"/>
      <c r="J465" s="39"/>
      <c r="K465" s="39"/>
      <c r="L465" s="43"/>
      <c r="M465" s="231"/>
      <c r="N465" s="232"/>
      <c r="O465" s="90"/>
      <c r="P465" s="90"/>
      <c r="Q465" s="90"/>
      <c r="R465" s="90"/>
      <c r="S465" s="90"/>
      <c r="T465" s="91"/>
      <c r="U465" s="37"/>
      <c r="V465" s="37"/>
      <c r="W465" s="37"/>
      <c r="X465" s="37"/>
      <c r="Y465" s="37"/>
      <c r="Z465" s="37"/>
      <c r="AA465" s="37"/>
      <c r="AB465" s="37"/>
      <c r="AC465" s="37"/>
      <c r="AD465" s="37"/>
      <c r="AE465" s="37"/>
      <c r="AT465" s="16" t="s">
        <v>160</v>
      </c>
      <c r="AU465" s="16" t="s">
        <v>82</v>
      </c>
    </row>
    <row r="466" s="13" customFormat="1">
      <c r="A466" s="13"/>
      <c r="B466" s="240"/>
      <c r="C466" s="241"/>
      <c r="D466" s="228" t="s">
        <v>162</v>
      </c>
      <c r="E466" s="242" t="s">
        <v>1</v>
      </c>
      <c r="F466" s="243" t="s">
        <v>1003</v>
      </c>
      <c r="G466" s="241"/>
      <c r="H466" s="244">
        <v>0.51700000000000002</v>
      </c>
      <c r="I466" s="245"/>
      <c r="J466" s="241"/>
      <c r="K466" s="241"/>
      <c r="L466" s="246"/>
      <c r="M466" s="247"/>
      <c r="N466" s="248"/>
      <c r="O466" s="248"/>
      <c r="P466" s="248"/>
      <c r="Q466" s="248"/>
      <c r="R466" s="248"/>
      <c r="S466" s="248"/>
      <c r="T466" s="249"/>
      <c r="U466" s="13"/>
      <c r="V466" s="13"/>
      <c r="W466" s="13"/>
      <c r="X466" s="13"/>
      <c r="Y466" s="13"/>
      <c r="Z466" s="13"/>
      <c r="AA466" s="13"/>
      <c r="AB466" s="13"/>
      <c r="AC466" s="13"/>
      <c r="AD466" s="13"/>
      <c r="AE466" s="13"/>
      <c r="AT466" s="250" t="s">
        <v>162</v>
      </c>
      <c r="AU466" s="250" t="s">
        <v>82</v>
      </c>
      <c r="AV466" s="13" t="s">
        <v>82</v>
      </c>
      <c r="AW466" s="13" t="s">
        <v>30</v>
      </c>
      <c r="AX466" s="13" t="s">
        <v>73</v>
      </c>
      <c r="AY466" s="250" t="s">
        <v>128</v>
      </c>
    </row>
    <row r="467" s="13" customFormat="1">
      <c r="A467" s="13"/>
      <c r="B467" s="240"/>
      <c r="C467" s="241"/>
      <c r="D467" s="228" t="s">
        <v>162</v>
      </c>
      <c r="E467" s="242" t="s">
        <v>1</v>
      </c>
      <c r="F467" s="243" t="s">
        <v>1004</v>
      </c>
      <c r="G467" s="241"/>
      <c r="H467" s="244">
        <v>132.30000000000001</v>
      </c>
      <c r="I467" s="245"/>
      <c r="J467" s="241"/>
      <c r="K467" s="241"/>
      <c r="L467" s="246"/>
      <c r="M467" s="247"/>
      <c r="N467" s="248"/>
      <c r="O467" s="248"/>
      <c r="P467" s="248"/>
      <c r="Q467" s="248"/>
      <c r="R467" s="248"/>
      <c r="S467" s="248"/>
      <c r="T467" s="249"/>
      <c r="U467" s="13"/>
      <c r="V467" s="13"/>
      <c r="W467" s="13"/>
      <c r="X467" s="13"/>
      <c r="Y467" s="13"/>
      <c r="Z467" s="13"/>
      <c r="AA467" s="13"/>
      <c r="AB467" s="13"/>
      <c r="AC467" s="13"/>
      <c r="AD467" s="13"/>
      <c r="AE467" s="13"/>
      <c r="AT467" s="250" t="s">
        <v>162</v>
      </c>
      <c r="AU467" s="250" t="s">
        <v>82</v>
      </c>
      <c r="AV467" s="13" t="s">
        <v>82</v>
      </c>
      <c r="AW467" s="13" t="s">
        <v>30</v>
      </c>
      <c r="AX467" s="13" t="s">
        <v>73</v>
      </c>
      <c r="AY467" s="250" t="s">
        <v>128</v>
      </c>
    </row>
    <row r="468" s="14" customFormat="1">
      <c r="A468" s="14"/>
      <c r="B468" s="261"/>
      <c r="C468" s="262"/>
      <c r="D468" s="228" t="s">
        <v>162</v>
      </c>
      <c r="E468" s="263" t="s">
        <v>1</v>
      </c>
      <c r="F468" s="264" t="s">
        <v>686</v>
      </c>
      <c r="G468" s="262"/>
      <c r="H468" s="265">
        <v>132.81700000000001</v>
      </c>
      <c r="I468" s="266"/>
      <c r="J468" s="262"/>
      <c r="K468" s="262"/>
      <c r="L468" s="267"/>
      <c r="M468" s="268"/>
      <c r="N468" s="269"/>
      <c r="O468" s="269"/>
      <c r="P468" s="269"/>
      <c r="Q468" s="269"/>
      <c r="R468" s="269"/>
      <c r="S468" s="269"/>
      <c r="T468" s="270"/>
      <c r="U468" s="14"/>
      <c r="V468" s="14"/>
      <c r="W468" s="14"/>
      <c r="X468" s="14"/>
      <c r="Y468" s="14"/>
      <c r="Z468" s="14"/>
      <c r="AA468" s="14"/>
      <c r="AB468" s="14"/>
      <c r="AC468" s="14"/>
      <c r="AD468" s="14"/>
      <c r="AE468" s="14"/>
      <c r="AT468" s="271" t="s">
        <v>162</v>
      </c>
      <c r="AU468" s="271" t="s">
        <v>82</v>
      </c>
      <c r="AV468" s="14" t="s">
        <v>88</v>
      </c>
      <c r="AW468" s="14" t="s">
        <v>30</v>
      </c>
      <c r="AX468" s="14" t="s">
        <v>78</v>
      </c>
      <c r="AY468" s="271" t="s">
        <v>128</v>
      </c>
    </row>
    <row r="469" s="2" customFormat="1" ht="44.25" customHeight="1">
      <c r="A469" s="37"/>
      <c r="B469" s="38"/>
      <c r="C469" s="215" t="s">
        <v>674</v>
      </c>
      <c r="D469" s="215" t="s">
        <v>129</v>
      </c>
      <c r="E469" s="216" t="s">
        <v>688</v>
      </c>
      <c r="F469" s="217" t="s">
        <v>689</v>
      </c>
      <c r="G469" s="218" t="s">
        <v>220</v>
      </c>
      <c r="H469" s="219">
        <v>97.712000000000003</v>
      </c>
      <c r="I469" s="220"/>
      <c r="J469" s="221">
        <f>ROUND(I469*H469,2)</f>
        <v>0</v>
      </c>
      <c r="K469" s="217" t="s">
        <v>158</v>
      </c>
      <c r="L469" s="43"/>
      <c r="M469" s="222" t="s">
        <v>1</v>
      </c>
      <c r="N469" s="223" t="s">
        <v>38</v>
      </c>
      <c r="O469" s="90"/>
      <c r="P469" s="224">
        <f>O469*H469</f>
        <v>0</v>
      </c>
      <c r="Q469" s="224">
        <v>0</v>
      </c>
      <c r="R469" s="224">
        <f>Q469*H469</f>
        <v>0</v>
      </c>
      <c r="S469" s="224">
        <v>0</v>
      </c>
      <c r="T469" s="225">
        <f>S469*H469</f>
        <v>0</v>
      </c>
      <c r="U469" s="37"/>
      <c r="V469" s="37"/>
      <c r="W469" s="37"/>
      <c r="X469" s="37"/>
      <c r="Y469" s="37"/>
      <c r="Z469" s="37"/>
      <c r="AA469" s="37"/>
      <c r="AB469" s="37"/>
      <c r="AC469" s="37"/>
      <c r="AD469" s="37"/>
      <c r="AE469" s="37"/>
      <c r="AR469" s="226" t="s">
        <v>88</v>
      </c>
      <c r="AT469" s="226" t="s">
        <v>129</v>
      </c>
      <c r="AU469" s="226" t="s">
        <v>82</v>
      </c>
      <c r="AY469" s="16" t="s">
        <v>128</v>
      </c>
      <c r="BE469" s="227">
        <f>IF(N469="základní",J469,0)</f>
        <v>0</v>
      </c>
      <c r="BF469" s="227">
        <f>IF(N469="snížená",J469,0)</f>
        <v>0</v>
      </c>
      <c r="BG469" s="227">
        <f>IF(N469="zákl. přenesená",J469,0)</f>
        <v>0</v>
      </c>
      <c r="BH469" s="227">
        <f>IF(N469="sníž. přenesená",J469,0)</f>
        <v>0</v>
      </c>
      <c r="BI469" s="227">
        <f>IF(N469="nulová",J469,0)</f>
        <v>0</v>
      </c>
      <c r="BJ469" s="16" t="s">
        <v>78</v>
      </c>
      <c r="BK469" s="227">
        <f>ROUND(I469*H469,2)</f>
        <v>0</v>
      </c>
      <c r="BL469" s="16" t="s">
        <v>88</v>
      </c>
      <c r="BM469" s="226" t="s">
        <v>1005</v>
      </c>
    </row>
    <row r="470" s="2" customFormat="1">
      <c r="A470" s="37"/>
      <c r="B470" s="38"/>
      <c r="C470" s="39"/>
      <c r="D470" s="228" t="s">
        <v>160</v>
      </c>
      <c r="E470" s="39"/>
      <c r="F470" s="239" t="s">
        <v>689</v>
      </c>
      <c r="G470" s="39"/>
      <c r="H470" s="39"/>
      <c r="I470" s="230"/>
      <c r="J470" s="39"/>
      <c r="K470" s="39"/>
      <c r="L470" s="43"/>
      <c r="M470" s="231"/>
      <c r="N470" s="232"/>
      <c r="O470" s="90"/>
      <c r="P470" s="90"/>
      <c r="Q470" s="90"/>
      <c r="R470" s="90"/>
      <c r="S470" s="90"/>
      <c r="T470" s="91"/>
      <c r="U470" s="37"/>
      <c r="V470" s="37"/>
      <c r="W470" s="37"/>
      <c r="X470" s="37"/>
      <c r="Y470" s="37"/>
      <c r="Z470" s="37"/>
      <c r="AA470" s="37"/>
      <c r="AB470" s="37"/>
      <c r="AC470" s="37"/>
      <c r="AD470" s="37"/>
      <c r="AE470" s="37"/>
      <c r="AT470" s="16" t="s">
        <v>160</v>
      </c>
      <c r="AU470" s="16" t="s">
        <v>82</v>
      </c>
    </row>
    <row r="471" s="13" customFormat="1">
      <c r="A471" s="13"/>
      <c r="B471" s="240"/>
      <c r="C471" s="241"/>
      <c r="D471" s="228" t="s">
        <v>162</v>
      </c>
      <c r="E471" s="242" t="s">
        <v>1</v>
      </c>
      <c r="F471" s="243" t="s">
        <v>1006</v>
      </c>
      <c r="G471" s="241"/>
      <c r="H471" s="244">
        <v>97.712000000000003</v>
      </c>
      <c r="I471" s="245"/>
      <c r="J471" s="241"/>
      <c r="K471" s="241"/>
      <c r="L471" s="246"/>
      <c r="M471" s="247"/>
      <c r="N471" s="248"/>
      <c r="O471" s="248"/>
      <c r="P471" s="248"/>
      <c r="Q471" s="248"/>
      <c r="R471" s="248"/>
      <c r="S471" s="248"/>
      <c r="T471" s="249"/>
      <c r="U471" s="13"/>
      <c r="V471" s="13"/>
      <c r="W471" s="13"/>
      <c r="X471" s="13"/>
      <c r="Y471" s="13"/>
      <c r="Z471" s="13"/>
      <c r="AA471" s="13"/>
      <c r="AB471" s="13"/>
      <c r="AC471" s="13"/>
      <c r="AD471" s="13"/>
      <c r="AE471" s="13"/>
      <c r="AT471" s="250" t="s">
        <v>162</v>
      </c>
      <c r="AU471" s="250" t="s">
        <v>82</v>
      </c>
      <c r="AV471" s="13" t="s">
        <v>82</v>
      </c>
      <c r="AW471" s="13" t="s">
        <v>30</v>
      </c>
      <c r="AX471" s="13" t="s">
        <v>78</v>
      </c>
      <c r="AY471" s="250" t="s">
        <v>128</v>
      </c>
    </row>
    <row r="472" s="12" customFormat="1" ht="22.8" customHeight="1">
      <c r="A472" s="12"/>
      <c r="B472" s="201"/>
      <c r="C472" s="202"/>
      <c r="D472" s="203" t="s">
        <v>72</v>
      </c>
      <c r="E472" s="233" t="s">
        <v>692</v>
      </c>
      <c r="F472" s="233" t="s">
        <v>693</v>
      </c>
      <c r="G472" s="202"/>
      <c r="H472" s="202"/>
      <c r="I472" s="205"/>
      <c r="J472" s="234">
        <f>BK472</f>
        <v>0</v>
      </c>
      <c r="K472" s="202"/>
      <c r="L472" s="207"/>
      <c r="M472" s="208"/>
      <c r="N472" s="209"/>
      <c r="O472" s="209"/>
      <c r="P472" s="210">
        <f>SUM(P473:P476)</f>
        <v>0</v>
      </c>
      <c r="Q472" s="209"/>
      <c r="R472" s="210">
        <f>SUM(R473:R476)</f>
        <v>0</v>
      </c>
      <c r="S472" s="209"/>
      <c r="T472" s="211">
        <f>SUM(T473:T476)</f>
        <v>0</v>
      </c>
      <c r="U472" s="12"/>
      <c r="V472" s="12"/>
      <c r="W472" s="12"/>
      <c r="X472" s="12"/>
      <c r="Y472" s="12"/>
      <c r="Z472" s="12"/>
      <c r="AA472" s="12"/>
      <c r="AB472" s="12"/>
      <c r="AC472" s="12"/>
      <c r="AD472" s="12"/>
      <c r="AE472" s="12"/>
      <c r="AR472" s="212" t="s">
        <v>78</v>
      </c>
      <c r="AT472" s="213" t="s">
        <v>72</v>
      </c>
      <c r="AU472" s="213" t="s">
        <v>78</v>
      </c>
      <c r="AY472" s="212" t="s">
        <v>128</v>
      </c>
      <c r="BK472" s="214">
        <f>SUM(BK473:BK476)</f>
        <v>0</v>
      </c>
    </row>
    <row r="473" s="2" customFormat="1">
      <c r="A473" s="37"/>
      <c r="B473" s="38"/>
      <c r="C473" s="215" t="s">
        <v>680</v>
      </c>
      <c r="D473" s="215" t="s">
        <v>129</v>
      </c>
      <c r="E473" s="216" t="s">
        <v>695</v>
      </c>
      <c r="F473" s="217" t="s">
        <v>696</v>
      </c>
      <c r="G473" s="218" t="s">
        <v>220</v>
      </c>
      <c r="H473" s="219">
        <v>140.93600000000001</v>
      </c>
      <c r="I473" s="220"/>
      <c r="J473" s="221">
        <f>ROUND(I473*H473,2)</f>
        <v>0</v>
      </c>
      <c r="K473" s="217" t="s">
        <v>158</v>
      </c>
      <c r="L473" s="43"/>
      <c r="M473" s="222" t="s">
        <v>1</v>
      </c>
      <c r="N473" s="223" t="s">
        <v>38</v>
      </c>
      <c r="O473" s="90"/>
      <c r="P473" s="224">
        <f>O473*H473</f>
        <v>0</v>
      </c>
      <c r="Q473" s="224">
        <v>0</v>
      </c>
      <c r="R473" s="224">
        <f>Q473*H473</f>
        <v>0</v>
      </c>
      <c r="S473" s="224">
        <v>0</v>
      </c>
      <c r="T473" s="225">
        <f>S473*H473</f>
        <v>0</v>
      </c>
      <c r="U473" s="37"/>
      <c r="V473" s="37"/>
      <c r="W473" s="37"/>
      <c r="X473" s="37"/>
      <c r="Y473" s="37"/>
      <c r="Z473" s="37"/>
      <c r="AA473" s="37"/>
      <c r="AB473" s="37"/>
      <c r="AC473" s="37"/>
      <c r="AD473" s="37"/>
      <c r="AE473" s="37"/>
      <c r="AR473" s="226" t="s">
        <v>88</v>
      </c>
      <c r="AT473" s="226" t="s">
        <v>129</v>
      </c>
      <c r="AU473" s="226" t="s">
        <v>82</v>
      </c>
      <c r="AY473" s="16" t="s">
        <v>128</v>
      </c>
      <c r="BE473" s="227">
        <f>IF(N473="základní",J473,0)</f>
        <v>0</v>
      </c>
      <c r="BF473" s="227">
        <f>IF(N473="snížená",J473,0)</f>
        <v>0</v>
      </c>
      <c r="BG473" s="227">
        <f>IF(N473="zákl. přenesená",J473,0)</f>
        <v>0</v>
      </c>
      <c r="BH473" s="227">
        <f>IF(N473="sníž. přenesená",J473,0)</f>
        <v>0</v>
      </c>
      <c r="BI473" s="227">
        <f>IF(N473="nulová",J473,0)</f>
        <v>0</v>
      </c>
      <c r="BJ473" s="16" t="s">
        <v>78</v>
      </c>
      <c r="BK473" s="227">
        <f>ROUND(I473*H473,2)</f>
        <v>0</v>
      </c>
      <c r="BL473" s="16" t="s">
        <v>88</v>
      </c>
      <c r="BM473" s="226" t="s">
        <v>1007</v>
      </c>
    </row>
    <row r="474" s="2" customFormat="1">
      <c r="A474" s="37"/>
      <c r="B474" s="38"/>
      <c r="C474" s="39"/>
      <c r="D474" s="228" t="s">
        <v>160</v>
      </c>
      <c r="E474" s="39"/>
      <c r="F474" s="239" t="s">
        <v>698</v>
      </c>
      <c r="G474" s="39"/>
      <c r="H474" s="39"/>
      <c r="I474" s="230"/>
      <c r="J474" s="39"/>
      <c r="K474" s="39"/>
      <c r="L474" s="43"/>
      <c r="M474" s="231"/>
      <c r="N474" s="232"/>
      <c r="O474" s="90"/>
      <c r="P474" s="90"/>
      <c r="Q474" s="90"/>
      <c r="R474" s="90"/>
      <c r="S474" s="90"/>
      <c r="T474" s="91"/>
      <c r="U474" s="37"/>
      <c r="V474" s="37"/>
      <c r="W474" s="37"/>
      <c r="X474" s="37"/>
      <c r="Y474" s="37"/>
      <c r="Z474" s="37"/>
      <c r="AA474" s="37"/>
      <c r="AB474" s="37"/>
      <c r="AC474" s="37"/>
      <c r="AD474" s="37"/>
      <c r="AE474" s="37"/>
      <c r="AT474" s="16" t="s">
        <v>160</v>
      </c>
      <c r="AU474" s="16" t="s">
        <v>82</v>
      </c>
    </row>
    <row r="475" s="2" customFormat="1" ht="33" customHeight="1">
      <c r="A475" s="37"/>
      <c r="B475" s="38"/>
      <c r="C475" s="215" t="s">
        <v>687</v>
      </c>
      <c r="D475" s="215" t="s">
        <v>129</v>
      </c>
      <c r="E475" s="216" t="s">
        <v>700</v>
      </c>
      <c r="F475" s="217" t="s">
        <v>701</v>
      </c>
      <c r="G475" s="218" t="s">
        <v>220</v>
      </c>
      <c r="H475" s="219">
        <v>140.93600000000001</v>
      </c>
      <c r="I475" s="220"/>
      <c r="J475" s="221">
        <f>ROUND(I475*H475,2)</f>
        <v>0</v>
      </c>
      <c r="K475" s="217" t="s">
        <v>158</v>
      </c>
      <c r="L475" s="43"/>
      <c r="M475" s="222" t="s">
        <v>1</v>
      </c>
      <c r="N475" s="223" t="s">
        <v>38</v>
      </c>
      <c r="O475" s="90"/>
      <c r="P475" s="224">
        <f>O475*H475</f>
        <v>0</v>
      </c>
      <c r="Q475" s="224">
        <v>0</v>
      </c>
      <c r="R475" s="224">
        <f>Q475*H475</f>
        <v>0</v>
      </c>
      <c r="S475" s="224">
        <v>0</v>
      </c>
      <c r="T475" s="225">
        <f>S475*H475</f>
        <v>0</v>
      </c>
      <c r="U475" s="37"/>
      <c r="V475" s="37"/>
      <c r="W475" s="37"/>
      <c r="X475" s="37"/>
      <c r="Y475" s="37"/>
      <c r="Z475" s="37"/>
      <c r="AA475" s="37"/>
      <c r="AB475" s="37"/>
      <c r="AC475" s="37"/>
      <c r="AD475" s="37"/>
      <c r="AE475" s="37"/>
      <c r="AR475" s="226" t="s">
        <v>88</v>
      </c>
      <c r="AT475" s="226" t="s">
        <v>129</v>
      </c>
      <c r="AU475" s="226" t="s">
        <v>82</v>
      </c>
      <c r="AY475" s="16" t="s">
        <v>128</v>
      </c>
      <c r="BE475" s="227">
        <f>IF(N475="základní",J475,0)</f>
        <v>0</v>
      </c>
      <c r="BF475" s="227">
        <f>IF(N475="snížená",J475,0)</f>
        <v>0</v>
      </c>
      <c r="BG475" s="227">
        <f>IF(N475="zákl. přenesená",J475,0)</f>
        <v>0</v>
      </c>
      <c r="BH475" s="227">
        <f>IF(N475="sníž. přenesená",J475,0)</f>
        <v>0</v>
      </c>
      <c r="BI475" s="227">
        <f>IF(N475="nulová",J475,0)</f>
        <v>0</v>
      </c>
      <c r="BJ475" s="16" t="s">
        <v>78</v>
      </c>
      <c r="BK475" s="227">
        <f>ROUND(I475*H475,2)</f>
        <v>0</v>
      </c>
      <c r="BL475" s="16" t="s">
        <v>88</v>
      </c>
      <c r="BM475" s="226" t="s">
        <v>1008</v>
      </c>
    </row>
    <row r="476" s="2" customFormat="1">
      <c r="A476" s="37"/>
      <c r="B476" s="38"/>
      <c r="C476" s="39"/>
      <c r="D476" s="228" t="s">
        <v>160</v>
      </c>
      <c r="E476" s="39"/>
      <c r="F476" s="239" t="s">
        <v>703</v>
      </c>
      <c r="G476" s="39"/>
      <c r="H476" s="39"/>
      <c r="I476" s="230"/>
      <c r="J476" s="39"/>
      <c r="K476" s="39"/>
      <c r="L476" s="43"/>
      <c r="M476" s="231"/>
      <c r="N476" s="232"/>
      <c r="O476" s="90"/>
      <c r="P476" s="90"/>
      <c r="Q476" s="90"/>
      <c r="R476" s="90"/>
      <c r="S476" s="90"/>
      <c r="T476" s="91"/>
      <c r="U476" s="37"/>
      <c r="V476" s="37"/>
      <c r="W476" s="37"/>
      <c r="X476" s="37"/>
      <c r="Y476" s="37"/>
      <c r="Z476" s="37"/>
      <c r="AA476" s="37"/>
      <c r="AB476" s="37"/>
      <c r="AC476" s="37"/>
      <c r="AD476" s="37"/>
      <c r="AE476" s="37"/>
      <c r="AT476" s="16" t="s">
        <v>160</v>
      </c>
      <c r="AU476" s="16" t="s">
        <v>82</v>
      </c>
    </row>
    <row r="477" s="12" customFormat="1" ht="25.92" customHeight="1">
      <c r="A477" s="12"/>
      <c r="B477" s="201"/>
      <c r="C477" s="202"/>
      <c r="D477" s="203" t="s">
        <v>72</v>
      </c>
      <c r="E477" s="204" t="s">
        <v>704</v>
      </c>
      <c r="F477" s="204" t="s">
        <v>705</v>
      </c>
      <c r="G477" s="202"/>
      <c r="H477" s="202"/>
      <c r="I477" s="205"/>
      <c r="J477" s="206">
        <f>BK477</f>
        <v>0</v>
      </c>
      <c r="K477" s="202"/>
      <c r="L477" s="207"/>
      <c r="M477" s="208"/>
      <c r="N477" s="209"/>
      <c r="O477" s="209"/>
      <c r="P477" s="210">
        <f>P478</f>
        <v>0</v>
      </c>
      <c r="Q477" s="209"/>
      <c r="R477" s="210">
        <f>R478</f>
        <v>0.91859579999999985</v>
      </c>
      <c r="S477" s="209"/>
      <c r="T477" s="211">
        <f>T478</f>
        <v>0.95935999999999999</v>
      </c>
      <c r="U477" s="12"/>
      <c r="V477" s="12"/>
      <c r="W477" s="12"/>
      <c r="X477" s="12"/>
      <c r="Y477" s="12"/>
      <c r="Z477" s="12"/>
      <c r="AA477" s="12"/>
      <c r="AB477" s="12"/>
      <c r="AC477" s="12"/>
      <c r="AD477" s="12"/>
      <c r="AE477" s="12"/>
      <c r="AR477" s="212" t="s">
        <v>82</v>
      </c>
      <c r="AT477" s="213" t="s">
        <v>72</v>
      </c>
      <c r="AU477" s="213" t="s">
        <v>73</v>
      </c>
      <c r="AY477" s="212" t="s">
        <v>128</v>
      </c>
      <c r="BK477" s="214">
        <f>BK478</f>
        <v>0</v>
      </c>
    </row>
    <row r="478" s="12" customFormat="1" ht="22.8" customHeight="1">
      <c r="A478" s="12"/>
      <c r="B478" s="201"/>
      <c r="C478" s="202"/>
      <c r="D478" s="203" t="s">
        <v>72</v>
      </c>
      <c r="E478" s="233" t="s">
        <v>706</v>
      </c>
      <c r="F478" s="233" t="s">
        <v>707</v>
      </c>
      <c r="G478" s="202"/>
      <c r="H478" s="202"/>
      <c r="I478" s="205"/>
      <c r="J478" s="234">
        <f>BK478</f>
        <v>0</v>
      </c>
      <c r="K478" s="202"/>
      <c r="L478" s="207"/>
      <c r="M478" s="208"/>
      <c r="N478" s="209"/>
      <c r="O478" s="209"/>
      <c r="P478" s="210">
        <f>SUM(P479:P504)</f>
        <v>0</v>
      </c>
      <c r="Q478" s="209"/>
      <c r="R478" s="210">
        <f>SUM(R479:R504)</f>
        <v>0.91859579999999985</v>
      </c>
      <c r="S478" s="209"/>
      <c r="T478" s="211">
        <f>SUM(T479:T504)</f>
        <v>0.95935999999999999</v>
      </c>
      <c r="U478" s="12"/>
      <c r="V478" s="12"/>
      <c r="W478" s="12"/>
      <c r="X478" s="12"/>
      <c r="Y478" s="12"/>
      <c r="Z478" s="12"/>
      <c r="AA478" s="12"/>
      <c r="AB478" s="12"/>
      <c r="AC478" s="12"/>
      <c r="AD478" s="12"/>
      <c r="AE478" s="12"/>
      <c r="AR478" s="212" t="s">
        <v>82</v>
      </c>
      <c r="AT478" s="213" t="s">
        <v>72</v>
      </c>
      <c r="AU478" s="213" t="s">
        <v>78</v>
      </c>
      <c r="AY478" s="212" t="s">
        <v>128</v>
      </c>
      <c r="BK478" s="214">
        <f>SUM(BK479:BK504)</f>
        <v>0</v>
      </c>
    </row>
    <row r="479" s="2" customFormat="1" ht="16.5" customHeight="1">
      <c r="A479" s="37"/>
      <c r="B479" s="38"/>
      <c r="C479" s="215" t="s">
        <v>694</v>
      </c>
      <c r="D479" s="215" t="s">
        <v>129</v>
      </c>
      <c r="E479" s="216" t="s">
        <v>709</v>
      </c>
      <c r="F479" s="217" t="s">
        <v>710</v>
      </c>
      <c r="G479" s="218" t="s">
        <v>157</v>
      </c>
      <c r="H479" s="219">
        <v>239.84</v>
      </c>
      <c r="I479" s="220"/>
      <c r="J479" s="221">
        <f>ROUND(I479*H479,2)</f>
        <v>0</v>
      </c>
      <c r="K479" s="217" t="s">
        <v>158</v>
      </c>
      <c r="L479" s="43"/>
      <c r="M479" s="222" t="s">
        <v>1</v>
      </c>
      <c r="N479" s="223" t="s">
        <v>38</v>
      </c>
      <c r="O479" s="90"/>
      <c r="P479" s="224">
        <f>O479*H479</f>
        <v>0</v>
      </c>
      <c r="Q479" s="224">
        <v>0</v>
      </c>
      <c r="R479" s="224">
        <f>Q479*H479</f>
        <v>0</v>
      </c>
      <c r="S479" s="224">
        <v>0.0040000000000000001</v>
      </c>
      <c r="T479" s="225">
        <f>S479*H479</f>
        <v>0.95935999999999999</v>
      </c>
      <c r="U479" s="37"/>
      <c r="V479" s="37"/>
      <c r="W479" s="37"/>
      <c r="X479" s="37"/>
      <c r="Y479" s="37"/>
      <c r="Z479" s="37"/>
      <c r="AA479" s="37"/>
      <c r="AB479" s="37"/>
      <c r="AC479" s="37"/>
      <c r="AD479" s="37"/>
      <c r="AE479" s="37"/>
      <c r="AR479" s="226" t="s">
        <v>246</v>
      </c>
      <c r="AT479" s="226" t="s">
        <v>129</v>
      </c>
      <c r="AU479" s="226" t="s">
        <v>82</v>
      </c>
      <c r="AY479" s="16" t="s">
        <v>128</v>
      </c>
      <c r="BE479" s="227">
        <f>IF(N479="základní",J479,0)</f>
        <v>0</v>
      </c>
      <c r="BF479" s="227">
        <f>IF(N479="snížená",J479,0)</f>
        <v>0</v>
      </c>
      <c r="BG479" s="227">
        <f>IF(N479="zákl. přenesená",J479,0)</f>
        <v>0</v>
      </c>
      <c r="BH479" s="227">
        <f>IF(N479="sníž. přenesená",J479,0)</f>
        <v>0</v>
      </c>
      <c r="BI479" s="227">
        <f>IF(N479="nulová",J479,0)</f>
        <v>0</v>
      </c>
      <c r="BJ479" s="16" t="s">
        <v>78</v>
      </c>
      <c r="BK479" s="227">
        <f>ROUND(I479*H479,2)</f>
        <v>0</v>
      </c>
      <c r="BL479" s="16" t="s">
        <v>246</v>
      </c>
      <c r="BM479" s="226" t="s">
        <v>1009</v>
      </c>
    </row>
    <row r="480" s="2" customFormat="1">
      <c r="A480" s="37"/>
      <c r="B480" s="38"/>
      <c r="C480" s="39"/>
      <c r="D480" s="228" t="s">
        <v>160</v>
      </c>
      <c r="E480" s="39"/>
      <c r="F480" s="239" t="s">
        <v>712</v>
      </c>
      <c r="G480" s="39"/>
      <c r="H480" s="39"/>
      <c r="I480" s="230"/>
      <c r="J480" s="39"/>
      <c r="K480" s="39"/>
      <c r="L480" s="43"/>
      <c r="M480" s="231"/>
      <c r="N480" s="232"/>
      <c r="O480" s="90"/>
      <c r="P480" s="90"/>
      <c r="Q480" s="90"/>
      <c r="R480" s="90"/>
      <c r="S480" s="90"/>
      <c r="T480" s="91"/>
      <c r="U480" s="37"/>
      <c r="V480" s="37"/>
      <c r="W480" s="37"/>
      <c r="X480" s="37"/>
      <c r="Y480" s="37"/>
      <c r="Z480" s="37"/>
      <c r="AA480" s="37"/>
      <c r="AB480" s="37"/>
      <c r="AC480" s="37"/>
      <c r="AD480" s="37"/>
      <c r="AE480" s="37"/>
      <c r="AT480" s="16" t="s">
        <v>160</v>
      </c>
      <c r="AU480" s="16" t="s">
        <v>82</v>
      </c>
    </row>
    <row r="481" s="2" customFormat="1">
      <c r="A481" s="37"/>
      <c r="B481" s="38"/>
      <c r="C481" s="39"/>
      <c r="D481" s="228" t="s">
        <v>134</v>
      </c>
      <c r="E481" s="39"/>
      <c r="F481" s="229" t="s">
        <v>1010</v>
      </c>
      <c r="G481" s="39"/>
      <c r="H481" s="39"/>
      <c r="I481" s="230"/>
      <c r="J481" s="39"/>
      <c r="K481" s="39"/>
      <c r="L481" s="43"/>
      <c r="M481" s="231"/>
      <c r="N481" s="232"/>
      <c r="O481" s="90"/>
      <c r="P481" s="90"/>
      <c r="Q481" s="90"/>
      <c r="R481" s="90"/>
      <c r="S481" s="90"/>
      <c r="T481" s="91"/>
      <c r="U481" s="37"/>
      <c r="V481" s="37"/>
      <c r="W481" s="37"/>
      <c r="X481" s="37"/>
      <c r="Y481" s="37"/>
      <c r="Z481" s="37"/>
      <c r="AA481" s="37"/>
      <c r="AB481" s="37"/>
      <c r="AC481" s="37"/>
      <c r="AD481" s="37"/>
      <c r="AE481" s="37"/>
      <c r="AT481" s="16" t="s">
        <v>134</v>
      </c>
      <c r="AU481" s="16" t="s">
        <v>82</v>
      </c>
    </row>
    <row r="482" s="13" customFormat="1">
      <c r="A482" s="13"/>
      <c r="B482" s="240"/>
      <c r="C482" s="241"/>
      <c r="D482" s="228" t="s">
        <v>162</v>
      </c>
      <c r="E482" s="242" t="s">
        <v>1</v>
      </c>
      <c r="F482" s="243" t="s">
        <v>1011</v>
      </c>
      <c r="G482" s="241"/>
      <c r="H482" s="244">
        <v>239.84</v>
      </c>
      <c r="I482" s="245"/>
      <c r="J482" s="241"/>
      <c r="K482" s="241"/>
      <c r="L482" s="246"/>
      <c r="M482" s="247"/>
      <c r="N482" s="248"/>
      <c r="O482" s="248"/>
      <c r="P482" s="248"/>
      <c r="Q482" s="248"/>
      <c r="R482" s="248"/>
      <c r="S482" s="248"/>
      <c r="T482" s="249"/>
      <c r="U482" s="13"/>
      <c r="V482" s="13"/>
      <c r="W482" s="13"/>
      <c r="X482" s="13"/>
      <c r="Y482" s="13"/>
      <c r="Z482" s="13"/>
      <c r="AA482" s="13"/>
      <c r="AB482" s="13"/>
      <c r="AC482" s="13"/>
      <c r="AD482" s="13"/>
      <c r="AE482" s="13"/>
      <c r="AT482" s="250" t="s">
        <v>162</v>
      </c>
      <c r="AU482" s="250" t="s">
        <v>82</v>
      </c>
      <c r="AV482" s="13" t="s">
        <v>82</v>
      </c>
      <c r="AW482" s="13" t="s">
        <v>30</v>
      </c>
      <c r="AX482" s="13" t="s">
        <v>78</v>
      </c>
      <c r="AY482" s="250" t="s">
        <v>128</v>
      </c>
    </row>
    <row r="483" s="2" customFormat="1">
      <c r="A483" s="37"/>
      <c r="B483" s="38"/>
      <c r="C483" s="215" t="s">
        <v>699</v>
      </c>
      <c r="D483" s="215" t="s">
        <v>129</v>
      </c>
      <c r="E483" s="216" t="s">
        <v>716</v>
      </c>
      <c r="F483" s="217" t="s">
        <v>717</v>
      </c>
      <c r="G483" s="218" t="s">
        <v>157</v>
      </c>
      <c r="H483" s="219">
        <v>135.66</v>
      </c>
      <c r="I483" s="220"/>
      <c r="J483" s="221">
        <f>ROUND(I483*H483,2)</f>
        <v>0</v>
      </c>
      <c r="K483" s="217" t="s">
        <v>158</v>
      </c>
      <c r="L483" s="43"/>
      <c r="M483" s="222" t="s">
        <v>1</v>
      </c>
      <c r="N483" s="223" t="s">
        <v>38</v>
      </c>
      <c r="O483" s="90"/>
      <c r="P483" s="224">
        <f>O483*H483</f>
        <v>0</v>
      </c>
      <c r="Q483" s="224">
        <v>0.00040000000000000002</v>
      </c>
      <c r="R483" s="224">
        <f>Q483*H483</f>
        <v>0.054264</v>
      </c>
      <c r="S483" s="224">
        <v>0</v>
      </c>
      <c r="T483" s="225">
        <f>S483*H483</f>
        <v>0</v>
      </c>
      <c r="U483" s="37"/>
      <c r="V483" s="37"/>
      <c r="W483" s="37"/>
      <c r="X483" s="37"/>
      <c r="Y483" s="37"/>
      <c r="Z483" s="37"/>
      <c r="AA483" s="37"/>
      <c r="AB483" s="37"/>
      <c r="AC483" s="37"/>
      <c r="AD483" s="37"/>
      <c r="AE483" s="37"/>
      <c r="AR483" s="226" t="s">
        <v>246</v>
      </c>
      <c r="AT483" s="226" t="s">
        <v>129</v>
      </c>
      <c r="AU483" s="226" t="s">
        <v>82</v>
      </c>
      <c r="AY483" s="16" t="s">
        <v>128</v>
      </c>
      <c r="BE483" s="227">
        <f>IF(N483="základní",J483,0)</f>
        <v>0</v>
      </c>
      <c r="BF483" s="227">
        <f>IF(N483="snížená",J483,0)</f>
        <v>0</v>
      </c>
      <c r="BG483" s="227">
        <f>IF(N483="zákl. přenesená",J483,0)</f>
        <v>0</v>
      </c>
      <c r="BH483" s="227">
        <f>IF(N483="sníž. přenesená",J483,0)</f>
        <v>0</v>
      </c>
      <c r="BI483" s="227">
        <f>IF(N483="nulová",J483,0)</f>
        <v>0</v>
      </c>
      <c r="BJ483" s="16" t="s">
        <v>78</v>
      </c>
      <c r="BK483" s="227">
        <f>ROUND(I483*H483,2)</f>
        <v>0</v>
      </c>
      <c r="BL483" s="16" t="s">
        <v>246</v>
      </c>
      <c r="BM483" s="226" t="s">
        <v>1012</v>
      </c>
    </row>
    <row r="484" s="2" customFormat="1">
      <c r="A484" s="37"/>
      <c r="B484" s="38"/>
      <c r="C484" s="39"/>
      <c r="D484" s="228" t="s">
        <v>160</v>
      </c>
      <c r="E484" s="39"/>
      <c r="F484" s="239" t="s">
        <v>719</v>
      </c>
      <c r="G484" s="39"/>
      <c r="H484" s="39"/>
      <c r="I484" s="230"/>
      <c r="J484" s="39"/>
      <c r="K484" s="39"/>
      <c r="L484" s="43"/>
      <c r="M484" s="231"/>
      <c r="N484" s="232"/>
      <c r="O484" s="90"/>
      <c r="P484" s="90"/>
      <c r="Q484" s="90"/>
      <c r="R484" s="90"/>
      <c r="S484" s="90"/>
      <c r="T484" s="91"/>
      <c r="U484" s="37"/>
      <c r="V484" s="37"/>
      <c r="W484" s="37"/>
      <c r="X484" s="37"/>
      <c r="Y484" s="37"/>
      <c r="Z484" s="37"/>
      <c r="AA484" s="37"/>
      <c r="AB484" s="37"/>
      <c r="AC484" s="37"/>
      <c r="AD484" s="37"/>
      <c r="AE484" s="37"/>
      <c r="AT484" s="16" t="s">
        <v>160</v>
      </c>
      <c r="AU484" s="16" t="s">
        <v>82</v>
      </c>
    </row>
    <row r="485" s="2" customFormat="1">
      <c r="A485" s="37"/>
      <c r="B485" s="38"/>
      <c r="C485" s="39"/>
      <c r="D485" s="228" t="s">
        <v>134</v>
      </c>
      <c r="E485" s="39"/>
      <c r="F485" s="229" t="s">
        <v>1013</v>
      </c>
      <c r="G485" s="39"/>
      <c r="H485" s="39"/>
      <c r="I485" s="230"/>
      <c r="J485" s="39"/>
      <c r="K485" s="39"/>
      <c r="L485" s="43"/>
      <c r="M485" s="231"/>
      <c r="N485" s="232"/>
      <c r="O485" s="90"/>
      <c r="P485" s="90"/>
      <c r="Q485" s="90"/>
      <c r="R485" s="90"/>
      <c r="S485" s="90"/>
      <c r="T485" s="91"/>
      <c r="U485" s="37"/>
      <c r="V485" s="37"/>
      <c r="W485" s="37"/>
      <c r="X485" s="37"/>
      <c r="Y485" s="37"/>
      <c r="Z485" s="37"/>
      <c r="AA485" s="37"/>
      <c r="AB485" s="37"/>
      <c r="AC485" s="37"/>
      <c r="AD485" s="37"/>
      <c r="AE485" s="37"/>
      <c r="AT485" s="16" t="s">
        <v>134</v>
      </c>
      <c r="AU485" s="16" t="s">
        <v>82</v>
      </c>
    </row>
    <row r="486" s="13" customFormat="1">
      <c r="A486" s="13"/>
      <c r="B486" s="240"/>
      <c r="C486" s="241"/>
      <c r="D486" s="228" t="s">
        <v>162</v>
      </c>
      <c r="E486" s="242" t="s">
        <v>1</v>
      </c>
      <c r="F486" s="243" t="s">
        <v>861</v>
      </c>
      <c r="G486" s="241"/>
      <c r="H486" s="244">
        <v>135.66</v>
      </c>
      <c r="I486" s="245"/>
      <c r="J486" s="241"/>
      <c r="K486" s="241"/>
      <c r="L486" s="246"/>
      <c r="M486" s="247"/>
      <c r="N486" s="248"/>
      <c r="O486" s="248"/>
      <c r="P486" s="248"/>
      <c r="Q486" s="248"/>
      <c r="R486" s="248"/>
      <c r="S486" s="248"/>
      <c r="T486" s="249"/>
      <c r="U486" s="13"/>
      <c r="V486" s="13"/>
      <c r="W486" s="13"/>
      <c r="X486" s="13"/>
      <c r="Y486" s="13"/>
      <c r="Z486" s="13"/>
      <c r="AA486" s="13"/>
      <c r="AB486" s="13"/>
      <c r="AC486" s="13"/>
      <c r="AD486" s="13"/>
      <c r="AE486" s="13"/>
      <c r="AT486" s="250" t="s">
        <v>162</v>
      </c>
      <c r="AU486" s="250" t="s">
        <v>82</v>
      </c>
      <c r="AV486" s="13" t="s">
        <v>82</v>
      </c>
      <c r="AW486" s="13" t="s">
        <v>30</v>
      </c>
      <c r="AX486" s="13" t="s">
        <v>78</v>
      </c>
      <c r="AY486" s="250" t="s">
        <v>128</v>
      </c>
    </row>
    <row r="487" s="2" customFormat="1">
      <c r="A487" s="37"/>
      <c r="B487" s="38"/>
      <c r="C487" s="251" t="s">
        <v>708</v>
      </c>
      <c r="D487" s="251" t="s">
        <v>200</v>
      </c>
      <c r="E487" s="252" t="s">
        <v>722</v>
      </c>
      <c r="F487" s="253" t="s">
        <v>723</v>
      </c>
      <c r="G487" s="254" t="s">
        <v>157</v>
      </c>
      <c r="H487" s="255">
        <v>165.64099999999999</v>
      </c>
      <c r="I487" s="256"/>
      <c r="J487" s="257">
        <f>ROUND(I487*H487,2)</f>
        <v>0</v>
      </c>
      <c r="K487" s="253" t="s">
        <v>158</v>
      </c>
      <c r="L487" s="258"/>
      <c r="M487" s="259" t="s">
        <v>1</v>
      </c>
      <c r="N487" s="260" t="s">
        <v>38</v>
      </c>
      <c r="O487" s="90"/>
      <c r="P487" s="224">
        <f>O487*H487</f>
        <v>0</v>
      </c>
      <c r="Q487" s="224">
        <v>0.0047999999999999996</v>
      </c>
      <c r="R487" s="224">
        <f>Q487*H487</f>
        <v>0.79507679999999992</v>
      </c>
      <c r="S487" s="224">
        <v>0</v>
      </c>
      <c r="T487" s="225">
        <f>S487*H487</f>
        <v>0</v>
      </c>
      <c r="U487" s="37"/>
      <c r="V487" s="37"/>
      <c r="W487" s="37"/>
      <c r="X487" s="37"/>
      <c r="Y487" s="37"/>
      <c r="Z487" s="37"/>
      <c r="AA487" s="37"/>
      <c r="AB487" s="37"/>
      <c r="AC487" s="37"/>
      <c r="AD487" s="37"/>
      <c r="AE487" s="37"/>
      <c r="AR487" s="226" t="s">
        <v>342</v>
      </c>
      <c r="AT487" s="226" t="s">
        <v>200</v>
      </c>
      <c r="AU487" s="226" t="s">
        <v>82</v>
      </c>
      <c r="AY487" s="16" t="s">
        <v>128</v>
      </c>
      <c r="BE487" s="227">
        <f>IF(N487="základní",J487,0)</f>
        <v>0</v>
      </c>
      <c r="BF487" s="227">
        <f>IF(N487="snížená",J487,0)</f>
        <v>0</v>
      </c>
      <c r="BG487" s="227">
        <f>IF(N487="zákl. přenesená",J487,0)</f>
        <v>0</v>
      </c>
      <c r="BH487" s="227">
        <f>IF(N487="sníž. přenesená",J487,0)</f>
        <v>0</v>
      </c>
      <c r="BI487" s="227">
        <f>IF(N487="nulová",J487,0)</f>
        <v>0</v>
      </c>
      <c r="BJ487" s="16" t="s">
        <v>78</v>
      </c>
      <c r="BK487" s="227">
        <f>ROUND(I487*H487,2)</f>
        <v>0</v>
      </c>
      <c r="BL487" s="16" t="s">
        <v>246</v>
      </c>
      <c r="BM487" s="226" t="s">
        <v>1014</v>
      </c>
    </row>
    <row r="488" s="2" customFormat="1">
      <c r="A488" s="37"/>
      <c r="B488" s="38"/>
      <c r="C488" s="39"/>
      <c r="D488" s="228" t="s">
        <v>160</v>
      </c>
      <c r="E488" s="39"/>
      <c r="F488" s="239" t="s">
        <v>723</v>
      </c>
      <c r="G488" s="39"/>
      <c r="H488" s="39"/>
      <c r="I488" s="230"/>
      <c r="J488" s="39"/>
      <c r="K488" s="39"/>
      <c r="L488" s="43"/>
      <c r="M488" s="231"/>
      <c r="N488" s="232"/>
      <c r="O488" s="90"/>
      <c r="P488" s="90"/>
      <c r="Q488" s="90"/>
      <c r="R488" s="90"/>
      <c r="S488" s="90"/>
      <c r="T488" s="91"/>
      <c r="U488" s="37"/>
      <c r="V488" s="37"/>
      <c r="W488" s="37"/>
      <c r="X488" s="37"/>
      <c r="Y488" s="37"/>
      <c r="Z488" s="37"/>
      <c r="AA488" s="37"/>
      <c r="AB488" s="37"/>
      <c r="AC488" s="37"/>
      <c r="AD488" s="37"/>
      <c r="AE488" s="37"/>
      <c r="AT488" s="16" t="s">
        <v>160</v>
      </c>
      <c r="AU488" s="16" t="s">
        <v>82</v>
      </c>
    </row>
    <row r="489" s="13" customFormat="1">
      <c r="A489" s="13"/>
      <c r="B489" s="240"/>
      <c r="C489" s="241"/>
      <c r="D489" s="228" t="s">
        <v>162</v>
      </c>
      <c r="E489" s="241"/>
      <c r="F489" s="243" t="s">
        <v>1015</v>
      </c>
      <c r="G489" s="241"/>
      <c r="H489" s="244">
        <v>165.64099999999999</v>
      </c>
      <c r="I489" s="245"/>
      <c r="J489" s="241"/>
      <c r="K489" s="241"/>
      <c r="L489" s="246"/>
      <c r="M489" s="247"/>
      <c r="N489" s="248"/>
      <c r="O489" s="248"/>
      <c r="P489" s="248"/>
      <c r="Q489" s="248"/>
      <c r="R489" s="248"/>
      <c r="S489" s="248"/>
      <c r="T489" s="249"/>
      <c r="U489" s="13"/>
      <c r="V489" s="13"/>
      <c r="W489" s="13"/>
      <c r="X489" s="13"/>
      <c r="Y489" s="13"/>
      <c r="Z489" s="13"/>
      <c r="AA489" s="13"/>
      <c r="AB489" s="13"/>
      <c r="AC489" s="13"/>
      <c r="AD489" s="13"/>
      <c r="AE489" s="13"/>
      <c r="AT489" s="250" t="s">
        <v>162</v>
      </c>
      <c r="AU489" s="250" t="s">
        <v>82</v>
      </c>
      <c r="AV489" s="13" t="s">
        <v>82</v>
      </c>
      <c r="AW489" s="13" t="s">
        <v>4</v>
      </c>
      <c r="AX489" s="13" t="s">
        <v>78</v>
      </c>
      <c r="AY489" s="250" t="s">
        <v>128</v>
      </c>
    </row>
    <row r="490" s="2" customFormat="1" ht="33" customHeight="1">
      <c r="A490" s="37"/>
      <c r="B490" s="38"/>
      <c r="C490" s="215" t="s">
        <v>715</v>
      </c>
      <c r="D490" s="215" t="s">
        <v>129</v>
      </c>
      <c r="E490" s="216" t="s">
        <v>1016</v>
      </c>
      <c r="F490" s="217" t="s">
        <v>1017</v>
      </c>
      <c r="G490" s="218" t="s">
        <v>157</v>
      </c>
      <c r="H490" s="219">
        <v>99.900000000000006</v>
      </c>
      <c r="I490" s="220"/>
      <c r="J490" s="221">
        <f>ROUND(I490*H490,2)</f>
        <v>0</v>
      </c>
      <c r="K490" s="217" t="s">
        <v>158</v>
      </c>
      <c r="L490" s="43"/>
      <c r="M490" s="222" t="s">
        <v>1</v>
      </c>
      <c r="N490" s="223" t="s">
        <v>38</v>
      </c>
      <c r="O490" s="90"/>
      <c r="P490" s="224">
        <f>O490*H490</f>
        <v>0</v>
      </c>
      <c r="Q490" s="224">
        <v>0</v>
      </c>
      <c r="R490" s="224">
        <f>Q490*H490</f>
        <v>0</v>
      </c>
      <c r="S490" s="224">
        <v>0</v>
      </c>
      <c r="T490" s="225">
        <f>S490*H490</f>
        <v>0</v>
      </c>
      <c r="U490" s="37"/>
      <c r="V490" s="37"/>
      <c r="W490" s="37"/>
      <c r="X490" s="37"/>
      <c r="Y490" s="37"/>
      <c r="Z490" s="37"/>
      <c r="AA490" s="37"/>
      <c r="AB490" s="37"/>
      <c r="AC490" s="37"/>
      <c r="AD490" s="37"/>
      <c r="AE490" s="37"/>
      <c r="AR490" s="226" t="s">
        <v>246</v>
      </c>
      <c r="AT490" s="226" t="s">
        <v>129</v>
      </c>
      <c r="AU490" s="226" t="s">
        <v>82</v>
      </c>
      <c r="AY490" s="16" t="s">
        <v>128</v>
      </c>
      <c r="BE490" s="227">
        <f>IF(N490="základní",J490,0)</f>
        <v>0</v>
      </c>
      <c r="BF490" s="227">
        <f>IF(N490="snížená",J490,0)</f>
        <v>0</v>
      </c>
      <c r="BG490" s="227">
        <f>IF(N490="zákl. přenesená",J490,0)</f>
        <v>0</v>
      </c>
      <c r="BH490" s="227">
        <f>IF(N490="sníž. přenesená",J490,0)</f>
        <v>0</v>
      </c>
      <c r="BI490" s="227">
        <f>IF(N490="nulová",J490,0)</f>
        <v>0</v>
      </c>
      <c r="BJ490" s="16" t="s">
        <v>78</v>
      </c>
      <c r="BK490" s="227">
        <f>ROUND(I490*H490,2)</f>
        <v>0</v>
      </c>
      <c r="BL490" s="16" t="s">
        <v>246</v>
      </c>
      <c r="BM490" s="226" t="s">
        <v>1018</v>
      </c>
    </row>
    <row r="491" s="2" customFormat="1">
      <c r="A491" s="37"/>
      <c r="B491" s="38"/>
      <c r="C491" s="39"/>
      <c r="D491" s="228" t="s">
        <v>160</v>
      </c>
      <c r="E491" s="39"/>
      <c r="F491" s="239" t="s">
        <v>1019</v>
      </c>
      <c r="G491" s="39"/>
      <c r="H491" s="39"/>
      <c r="I491" s="230"/>
      <c r="J491" s="39"/>
      <c r="K491" s="39"/>
      <c r="L491" s="43"/>
      <c r="M491" s="231"/>
      <c r="N491" s="232"/>
      <c r="O491" s="90"/>
      <c r="P491" s="90"/>
      <c r="Q491" s="90"/>
      <c r="R491" s="90"/>
      <c r="S491" s="90"/>
      <c r="T491" s="91"/>
      <c r="U491" s="37"/>
      <c r="V491" s="37"/>
      <c r="W491" s="37"/>
      <c r="X491" s="37"/>
      <c r="Y491" s="37"/>
      <c r="Z491" s="37"/>
      <c r="AA491" s="37"/>
      <c r="AB491" s="37"/>
      <c r="AC491" s="37"/>
      <c r="AD491" s="37"/>
      <c r="AE491" s="37"/>
      <c r="AT491" s="16" t="s">
        <v>160</v>
      </c>
      <c r="AU491" s="16" t="s">
        <v>82</v>
      </c>
    </row>
    <row r="492" s="2" customFormat="1">
      <c r="A492" s="37"/>
      <c r="B492" s="38"/>
      <c r="C492" s="39"/>
      <c r="D492" s="228" t="s">
        <v>134</v>
      </c>
      <c r="E492" s="39"/>
      <c r="F492" s="229" t="s">
        <v>1020</v>
      </c>
      <c r="G492" s="39"/>
      <c r="H492" s="39"/>
      <c r="I492" s="230"/>
      <c r="J492" s="39"/>
      <c r="K492" s="39"/>
      <c r="L492" s="43"/>
      <c r="M492" s="231"/>
      <c r="N492" s="232"/>
      <c r="O492" s="90"/>
      <c r="P492" s="90"/>
      <c r="Q492" s="90"/>
      <c r="R492" s="90"/>
      <c r="S492" s="90"/>
      <c r="T492" s="91"/>
      <c r="U492" s="37"/>
      <c r="V492" s="37"/>
      <c r="W492" s="37"/>
      <c r="X492" s="37"/>
      <c r="Y492" s="37"/>
      <c r="Z492" s="37"/>
      <c r="AA492" s="37"/>
      <c r="AB492" s="37"/>
      <c r="AC492" s="37"/>
      <c r="AD492" s="37"/>
      <c r="AE492" s="37"/>
      <c r="AT492" s="16" t="s">
        <v>134</v>
      </c>
      <c r="AU492" s="16" t="s">
        <v>82</v>
      </c>
    </row>
    <row r="493" s="13" customFormat="1">
      <c r="A493" s="13"/>
      <c r="B493" s="240"/>
      <c r="C493" s="241"/>
      <c r="D493" s="228" t="s">
        <v>162</v>
      </c>
      <c r="E493" s="242" t="s">
        <v>1</v>
      </c>
      <c r="F493" s="243" t="s">
        <v>1021</v>
      </c>
      <c r="G493" s="241"/>
      <c r="H493" s="244">
        <v>99.900000000000006</v>
      </c>
      <c r="I493" s="245"/>
      <c r="J493" s="241"/>
      <c r="K493" s="241"/>
      <c r="L493" s="246"/>
      <c r="M493" s="247"/>
      <c r="N493" s="248"/>
      <c r="O493" s="248"/>
      <c r="P493" s="248"/>
      <c r="Q493" s="248"/>
      <c r="R493" s="248"/>
      <c r="S493" s="248"/>
      <c r="T493" s="249"/>
      <c r="U493" s="13"/>
      <c r="V493" s="13"/>
      <c r="W493" s="13"/>
      <c r="X493" s="13"/>
      <c r="Y493" s="13"/>
      <c r="Z493" s="13"/>
      <c r="AA493" s="13"/>
      <c r="AB493" s="13"/>
      <c r="AC493" s="13"/>
      <c r="AD493" s="13"/>
      <c r="AE493" s="13"/>
      <c r="AT493" s="250" t="s">
        <v>162</v>
      </c>
      <c r="AU493" s="250" t="s">
        <v>82</v>
      </c>
      <c r="AV493" s="13" t="s">
        <v>82</v>
      </c>
      <c r="AW493" s="13" t="s">
        <v>30</v>
      </c>
      <c r="AX493" s="13" t="s">
        <v>78</v>
      </c>
      <c r="AY493" s="250" t="s">
        <v>128</v>
      </c>
    </row>
    <row r="494" s="2" customFormat="1">
      <c r="A494" s="37"/>
      <c r="B494" s="38"/>
      <c r="C494" s="251" t="s">
        <v>721</v>
      </c>
      <c r="D494" s="251" t="s">
        <v>200</v>
      </c>
      <c r="E494" s="252" t="s">
        <v>1022</v>
      </c>
      <c r="F494" s="253" t="s">
        <v>1023</v>
      </c>
      <c r="G494" s="254" t="s">
        <v>1024</v>
      </c>
      <c r="H494" s="255">
        <v>4.9950000000000001</v>
      </c>
      <c r="I494" s="256"/>
      <c r="J494" s="257">
        <f>ROUND(I494*H494,2)</f>
        <v>0</v>
      </c>
      <c r="K494" s="253" t="s">
        <v>158</v>
      </c>
      <c r="L494" s="258"/>
      <c r="M494" s="259" t="s">
        <v>1</v>
      </c>
      <c r="N494" s="260" t="s">
        <v>38</v>
      </c>
      <c r="O494" s="90"/>
      <c r="P494" s="224">
        <f>O494*H494</f>
        <v>0</v>
      </c>
      <c r="Q494" s="224">
        <v>0.001</v>
      </c>
      <c r="R494" s="224">
        <f>Q494*H494</f>
        <v>0.0049950000000000003</v>
      </c>
      <c r="S494" s="224">
        <v>0</v>
      </c>
      <c r="T494" s="225">
        <f>S494*H494</f>
        <v>0</v>
      </c>
      <c r="U494" s="37"/>
      <c r="V494" s="37"/>
      <c r="W494" s="37"/>
      <c r="X494" s="37"/>
      <c r="Y494" s="37"/>
      <c r="Z494" s="37"/>
      <c r="AA494" s="37"/>
      <c r="AB494" s="37"/>
      <c r="AC494" s="37"/>
      <c r="AD494" s="37"/>
      <c r="AE494" s="37"/>
      <c r="AR494" s="226" t="s">
        <v>342</v>
      </c>
      <c r="AT494" s="226" t="s">
        <v>200</v>
      </c>
      <c r="AU494" s="226" t="s">
        <v>82</v>
      </c>
      <c r="AY494" s="16" t="s">
        <v>128</v>
      </c>
      <c r="BE494" s="227">
        <f>IF(N494="základní",J494,0)</f>
        <v>0</v>
      </c>
      <c r="BF494" s="227">
        <f>IF(N494="snížená",J494,0)</f>
        <v>0</v>
      </c>
      <c r="BG494" s="227">
        <f>IF(N494="zákl. přenesená",J494,0)</f>
        <v>0</v>
      </c>
      <c r="BH494" s="227">
        <f>IF(N494="sníž. přenesená",J494,0)</f>
        <v>0</v>
      </c>
      <c r="BI494" s="227">
        <f>IF(N494="nulová",J494,0)</f>
        <v>0</v>
      </c>
      <c r="BJ494" s="16" t="s">
        <v>78</v>
      </c>
      <c r="BK494" s="227">
        <f>ROUND(I494*H494,2)</f>
        <v>0</v>
      </c>
      <c r="BL494" s="16" t="s">
        <v>246</v>
      </c>
      <c r="BM494" s="226" t="s">
        <v>1025</v>
      </c>
    </row>
    <row r="495" s="2" customFormat="1">
      <c r="A495" s="37"/>
      <c r="B495" s="38"/>
      <c r="C495" s="39"/>
      <c r="D495" s="228" t="s">
        <v>160</v>
      </c>
      <c r="E495" s="39"/>
      <c r="F495" s="239" t="s">
        <v>1023</v>
      </c>
      <c r="G495" s="39"/>
      <c r="H495" s="39"/>
      <c r="I495" s="230"/>
      <c r="J495" s="39"/>
      <c r="K495" s="39"/>
      <c r="L495" s="43"/>
      <c r="M495" s="231"/>
      <c r="N495" s="232"/>
      <c r="O495" s="90"/>
      <c r="P495" s="90"/>
      <c r="Q495" s="90"/>
      <c r="R495" s="90"/>
      <c r="S495" s="90"/>
      <c r="T495" s="91"/>
      <c r="U495" s="37"/>
      <c r="V495" s="37"/>
      <c r="W495" s="37"/>
      <c r="X495" s="37"/>
      <c r="Y495" s="37"/>
      <c r="Z495" s="37"/>
      <c r="AA495" s="37"/>
      <c r="AB495" s="37"/>
      <c r="AC495" s="37"/>
      <c r="AD495" s="37"/>
      <c r="AE495" s="37"/>
      <c r="AT495" s="16" t="s">
        <v>160</v>
      </c>
      <c r="AU495" s="16" t="s">
        <v>82</v>
      </c>
    </row>
    <row r="496" s="2" customFormat="1">
      <c r="A496" s="37"/>
      <c r="B496" s="38"/>
      <c r="C496" s="39"/>
      <c r="D496" s="228" t="s">
        <v>134</v>
      </c>
      <c r="E496" s="39"/>
      <c r="F496" s="229" t="s">
        <v>1026</v>
      </c>
      <c r="G496" s="39"/>
      <c r="H496" s="39"/>
      <c r="I496" s="230"/>
      <c r="J496" s="39"/>
      <c r="K496" s="39"/>
      <c r="L496" s="43"/>
      <c r="M496" s="231"/>
      <c r="N496" s="232"/>
      <c r="O496" s="90"/>
      <c r="P496" s="90"/>
      <c r="Q496" s="90"/>
      <c r="R496" s="90"/>
      <c r="S496" s="90"/>
      <c r="T496" s="91"/>
      <c r="U496" s="37"/>
      <c r="V496" s="37"/>
      <c r="W496" s="37"/>
      <c r="X496" s="37"/>
      <c r="Y496" s="37"/>
      <c r="Z496" s="37"/>
      <c r="AA496" s="37"/>
      <c r="AB496" s="37"/>
      <c r="AC496" s="37"/>
      <c r="AD496" s="37"/>
      <c r="AE496" s="37"/>
      <c r="AT496" s="16" t="s">
        <v>134</v>
      </c>
      <c r="AU496" s="16" t="s">
        <v>82</v>
      </c>
    </row>
    <row r="497" s="13" customFormat="1">
      <c r="A497" s="13"/>
      <c r="B497" s="240"/>
      <c r="C497" s="241"/>
      <c r="D497" s="228" t="s">
        <v>162</v>
      </c>
      <c r="E497" s="241"/>
      <c r="F497" s="243" t="s">
        <v>1027</v>
      </c>
      <c r="G497" s="241"/>
      <c r="H497" s="244">
        <v>4.9950000000000001</v>
      </c>
      <c r="I497" s="245"/>
      <c r="J497" s="241"/>
      <c r="K497" s="241"/>
      <c r="L497" s="246"/>
      <c r="M497" s="247"/>
      <c r="N497" s="248"/>
      <c r="O497" s="248"/>
      <c r="P497" s="248"/>
      <c r="Q497" s="248"/>
      <c r="R497" s="248"/>
      <c r="S497" s="248"/>
      <c r="T497" s="249"/>
      <c r="U497" s="13"/>
      <c r="V497" s="13"/>
      <c r="W497" s="13"/>
      <c r="X497" s="13"/>
      <c r="Y497" s="13"/>
      <c r="Z497" s="13"/>
      <c r="AA497" s="13"/>
      <c r="AB497" s="13"/>
      <c r="AC497" s="13"/>
      <c r="AD497" s="13"/>
      <c r="AE497" s="13"/>
      <c r="AT497" s="250" t="s">
        <v>162</v>
      </c>
      <c r="AU497" s="250" t="s">
        <v>82</v>
      </c>
      <c r="AV497" s="13" t="s">
        <v>82</v>
      </c>
      <c r="AW497" s="13" t="s">
        <v>4</v>
      </c>
      <c r="AX497" s="13" t="s">
        <v>78</v>
      </c>
      <c r="AY497" s="250" t="s">
        <v>128</v>
      </c>
    </row>
    <row r="498" s="2" customFormat="1">
      <c r="A498" s="37"/>
      <c r="B498" s="38"/>
      <c r="C498" s="215" t="s">
        <v>726</v>
      </c>
      <c r="D498" s="215" t="s">
        <v>129</v>
      </c>
      <c r="E498" s="216" t="s">
        <v>727</v>
      </c>
      <c r="F498" s="217" t="s">
        <v>728</v>
      </c>
      <c r="G498" s="218" t="s">
        <v>157</v>
      </c>
      <c r="H498" s="219">
        <v>122.40000000000001</v>
      </c>
      <c r="I498" s="220"/>
      <c r="J498" s="221">
        <f>ROUND(I498*H498,2)</f>
        <v>0</v>
      </c>
      <c r="K498" s="217" t="s">
        <v>158</v>
      </c>
      <c r="L498" s="43"/>
      <c r="M498" s="222" t="s">
        <v>1</v>
      </c>
      <c r="N498" s="223" t="s">
        <v>38</v>
      </c>
      <c r="O498" s="90"/>
      <c r="P498" s="224">
        <f>O498*H498</f>
        <v>0</v>
      </c>
      <c r="Q498" s="224">
        <v>0</v>
      </c>
      <c r="R498" s="224">
        <f>Q498*H498</f>
        <v>0</v>
      </c>
      <c r="S498" s="224">
        <v>0</v>
      </c>
      <c r="T498" s="225">
        <f>S498*H498</f>
        <v>0</v>
      </c>
      <c r="U498" s="37"/>
      <c r="V498" s="37"/>
      <c r="W498" s="37"/>
      <c r="X498" s="37"/>
      <c r="Y498" s="37"/>
      <c r="Z498" s="37"/>
      <c r="AA498" s="37"/>
      <c r="AB498" s="37"/>
      <c r="AC498" s="37"/>
      <c r="AD498" s="37"/>
      <c r="AE498" s="37"/>
      <c r="AR498" s="226" t="s">
        <v>246</v>
      </c>
      <c r="AT498" s="226" t="s">
        <v>129</v>
      </c>
      <c r="AU498" s="226" t="s">
        <v>82</v>
      </c>
      <c r="AY498" s="16" t="s">
        <v>128</v>
      </c>
      <c r="BE498" s="227">
        <f>IF(N498="základní",J498,0)</f>
        <v>0</v>
      </c>
      <c r="BF498" s="227">
        <f>IF(N498="snížená",J498,0)</f>
        <v>0</v>
      </c>
      <c r="BG498" s="227">
        <f>IF(N498="zákl. přenesená",J498,0)</f>
        <v>0</v>
      </c>
      <c r="BH498" s="227">
        <f>IF(N498="sníž. přenesená",J498,0)</f>
        <v>0</v>
      </c>
      <c r="BI498" s="227">
        <f>IF(N498="nulová",J498,0)</f>
        <v>0</v>
      </c>
      <c r="BJ498" s="16" t="s">
        <v>78</v>
      </c>
      <c r="BK498" s="227">
        <f>ROUND(I498*H498,2)</f>
        <v>0</v>
      </c>
      <c r="BL498" s="16" t="s">
        <v>246</v>
      </c>
      <c r="BM498" s="226" t="s">
        <v>1028</v>
      </c>
    </row>
    <row r="499" s="2" customFormat="1">
      <c r="A499" s="37"/>
      <c r="B499" s="38"/>
      <c r="C499" s="39"/>
      <c r="D499" s="228" t="s">
        <v>160</v>
      </c>
      <c r="E499" s="39"/>
      <c r="F499" s="239" t="s">
        <v>730</v>
      </c>
      <c r="G499" s="39"/>
      <c r="H499" s="39"/>
      <c r="I499" s="230"/>
      <c r="J499" s="39"/>
      <c r="K499" s="39"/>
      <c r="L499" s="43"/>
      <c r="M499" s="231"/>
      <c r="N499" s="232"/>
      <c r="O499" s="90"/>
      <c r="P499" s="90"/>
      <c r="Q499" s="90"/>
      <c r="R499" s="90"/>
      <c r="S499" s="90"/>
      <c r="T499" s="91"/>
      <c r="U499" s="37"/>
      <c r="V499" s="37"/>
      <c r="W499" s="37"/>
      <c r="X499" s="37"/>
      <c r="Y499" s="37"/>
      <c r="Z499" s="37"/>
      <c r="AA499" s="37"/>
      <c r="AB499" s="37"/>
      <c r="AC499" s="37"/>
      <c r="AD499" s="37"/>
      <c r="AE499" s="37"/>
      <c r="AT499" s="16" t="s">
        <v>160</v>
      </c>
      <c r="AU499" s="16" t="s">
        <v>82</v>
      </c>
    </row>
    <row r="500" s="2" customFormat="1">
      <c r="A500" s="37"/>
      <c r="B500" s="38"/>
      <c r="C500" s="39"/>
      <c r="D500" s="228" t="s">
        <v>134</v>
      </c>
      <c r="E500" s="39"/>
      <c r="F500" s="229" t="s">
        <v>731</v>
      </c>
      <c r="G500" s="39"/>
      <c r="H500" s="39"/>
      <c r="I500" s="230"/>
      <c r="J500" s="39"/>
      <c r="K500" s="39"/>
      <c r="L500" s="43"/>
      <c r="M500" s="231"/>
      <c r="N500" s="232"/>
      <c r="O500" s="90"/>
      <c r="P500" s="90"/>
      <c r="Q500" s="90"/>
      <c r="R500" s="90"/>
      <c r="S500" s="90"/>
      <c r="T500" s="91"/>
      <c r="U500" s="37"/>
      <c r="V500" s="37"/>
      <c r="W500" s="37"/>
      <c r="X500" s="37"/>
      <c r="Y500" s="37"/>
      <c r="Z500" s="37"/>
      <c r="AA500" s="37"/>
      <c r="AB500" s="37"/>
      <c r="AC500" s="37"/>
      <c r="AD500" s="37"/>
      <c r="AE500" s="37"/>
      <c r="AT500" s="16" t="s">
        <v>134</v>
      </c>
      <c r="AU500" s="16" t="s">
        <v>82</v>
      </c>
    </row>
    <row r="501" s="13" customFormat="1">
      <c r="A501" s="13"/>
      <c r="B501" s="240"/>
      <c r="C501" s="241"/>
      <c r="D501" s="228" t="s">
        <v>162</v>
      </c>
      <c r="E501" s="242" t="s">
        <v>1</v>
      </c>
      <c r="F501" s="243" t="s">
        <v>1029</v>
      </c>
      <c r="G501" s="241"/>
      <c r="H501" s="244">
        <v>122.40000000000001</v>
      </c>
      <c r="I501" s="245"/>
      <c r="J501" s="241"/>
      <c r="K501" s="241"/>
      <c r="L501" s="246"/>
      <c r="M501" s="247"/>
      <c r="N501" s="248"/>
      <c r="O501" s="248"/>
      <c r="P501" s="248"/>
      <c r="Q501" s="248"/>
      <c r="R501" s="248"/>
      <c r="S501" s="248"/>
      <c r="T501" s="249"/>
      <c r="U501" s="13"/>
      <c r="V501" s="13"/>
      <c r="W501" s="13"/>
      <c r="X501" s="13"/>
      <c r="Y501" s="13"/>
      <c r="Z501" s="13"/>
      <c r="AA501" s="13"/>
      <c r="AB501" s="13"/>
      <c r="AC501" s="13"/>
      <c r="AD501" s="13"/>
      <c r="AE501" s="13"/>
      <c r="AT501" s="250" t="s">
        <v>162</v>
      </c>
      <c r="AU501" s="250" t="s">
        <v>82</v>
      </c>
      <c r="AV501" s="13" t="s">
        <v>82</v>
      </c>
      <c r="AW501" s="13" t="s">
        <v>30</v>
      </c>
      <c r="AX501" s="13" t="s">
        <v>78</v>
      </c>
      <c r="AY501" s="250" t="s">
        <v>128</v>
      </c>
    </row>
    <row r="502" s="2" customFormat="1">
      <c r="A502" s="37"/>
      <c r="B502" s="38"/>
      <c r="C502" s="251" t="s">
        <v>733</v>
      </c>
      <c r="D502" s="251" t="s">
        <v>200</v>
      </c>
      <c r="E502" s="252" t="s">
        <v>734</v>
      </c>
      <c r="F502" s="253" t="s">
        <v>735</v>
      </c>
      <c r="G502" s="254" t="s">
        <v>157</v>
      </c>
      <c r="H502" s="255">
        <v>128.52000000000001</v>
      </c>
      <c r="I502" s="256"/>
      <c r="J502" s="257">
        <f>ROUND(I502*H502,2)</f>
        <v>0</v>
      </c>
      <c r="K502" s="253" t="s">
        <v>158</v>
      </c>
      <c r="L502" s="258"/>
      <c r="M502" s="259" t="s">
        <v>1</v>
      </c>
      <c r="N502" s="260" t="s">
        <v>38</v>
      </c>
      <c r="O502" s="90"/>
      <c r="P502" s="224">
        <f>O502*H502</f>
        <v>0</v>
      </c>
      <c r="Q502" s="224">
        <v>0.00050000000000000001</v>
      </c>
      <c r="R502" s="224">
        <f>Q502*H502</f>
        <v>0.064260000000000012</v>
      </c>
      <c r="S502" s="224">
        <v>0</v>
      </c>
      <c r="T502" s="225">
        <f>S502*H502</f>
        <v>0</v>
      </c>
      <c r="U502" s="37"/>
      <c r="V502" s="37"/>
      <c r="W502" s="37"/>
      <c r="X502" s="37"/>
      <c r="Y502" s="37"/>
      <c r="Z502" s="37"/>
      <c r="AA502" s="37"/>
      <c r="AB502" s="37"/>
      <c r="AC502" s="37"/>
      <c r="AD502" s="37"/>
      <c r="AE502" s="37"/>
      <c r="AR502" s="226" t="s">
        <v>342</v>
      </c>
      <c r="AT502" s="226" t="s">
        <v>200</v>
      </c>
      <c r="AU502" s="226" t="s">
        <v>82</v>
      </c>
      <c r="AY502" s="16" t="s">
        <v>128</v>
      </c>
      <c r="BE502" s="227">
        <f>IF(N502="základní",J502,0)</f>
        <v>0</v>
      </c>
      <c r="BF502" s="227">
        <f>IF(N502="snížená",J502,0)</f>
        <v>0</v>
      </c>
      <c r="BG502" s="227">
        <f>IF(N502="zákl. přenesená",J502,0)</f>
        <v>0</v>
      </c>
      <c r="BH502" s="227">
        <f>IF(N502="sníž. přenesená",J502,0)</f>
        <v>0</v>
      </c>
      <c r="BI502" s="227">
        <f>IF(N502="nulová",J502,0)</f>
        <v>0</v>
      </c>
      <c r="BJ502" s="16" t="s">
        <v>78</v>
      </c>
      <c r="BK502" s="227">
        <f>ROUND(I502*H502,2)</f>
        <v>0</v>
      </c>
      <c r="BL502" s="16" t="s">
        <v>246</v>
      </c>
      <c r="BM502" s="226" t="s">
        <v>1030</v>
      </c>
    </row>
    <row r="503" s="2" customFormat="1">
      <c r="A503" s="37"/>
      <c r="B503" s="38"/>
      <c r="C503" s="39"/>
      <c r="D503" s="228" t="s">
        <v>160</v>
      </c>
      <c r="E503" s="39"/>
      <c r="F503" s="239" t="s">
        <v>735</v>
      </c>
      <c r="G503" s="39"/>
      <c r="H503" s="39"/>
      <c r="I503" s="230"/>
      <c r="J503" s="39"/>
      <c r="K503" s="39"/>
      <c r="L503" s="43"/>
      <c r="M503" s="231"/>
      <c r="N503" s="232"/>
      <c r="O503" s="90"/>
      <c r="P503" s="90"/>
      <c r="Q503" s="90"/>
      <c r="R503" s="90"/>
      <c r="S503" s="90"/>
      <c r="T503" s="91"/>
      <c r="U503" s="37"/>
      <c r="V503" s="37"/>
      <c r="W503" s="37"/>
      <c r="X503" s="37"/>
      <c r="Y503" s="37"/>
      <c r="Z503" s="37"/>
      <c r="AA503" s="37"/>
      <c r="AB503" s="37"/>
      <c r="AC503" s="37"/>
      <c r="AD503" s="37"/>
      <c r="AE503" s="37"/>
      <c r="AT503" s="16" t="s">
        <v>160</v>
      </c>
      <c r="AU503" s="16" t="s">
        <v>82</v>
      </c>
    </row>
    <row r="504" s="13" customFormat="1">
      <c r="A504" s="13"/>
      <c r="B504" s="240"/>
      <c r="C504" s="241"/>
      <c r="D504" s="228" t="s">
        <v>162</v>
      </c>
      <c r="E504" s="241"/>
      <c r="F504" s="243" t="s">
        <v>1031</v>
      </c>
      <c r="G504" s="241"/>
      <c r="H504" s="244">
        <v>128.52000000000001</v>
      </c>
      <c r="I504" s="245"/>
      <c r="J504" s="241"/>
      <c r="K504" s="241"/>
      <c r="L504" s="246"/>
      <c r="M504" s="272"/>
      <c r="N504" s="273"/>
      <c r="O504" s="273"/>
      <c r="P504" s="273"/>
      <c r="Q504" s="273"/>
      <c r="R504" s="273"/>
      <c r="S504" s="273"/>
      <c r="T504" s="274"/>
      <c r="U504" s="13"/>
      <c r="V504" s="13"/>
      <c r="W504" s="13"/>
      <c r="X504" s="13"/>
      <c r="Y504" s="13"/>
      <c r="Z504" s="13"/>
      <c r="AA504" s="13"/>
      <c r="AB504" s="13"/>
      <c r="AC504" s="13"/>
      <c r="AD504" s="13"/>
      <c r="AE504" s="13"/>
      <c r="AT504" s="250" t="s">
        <v>162</v>
      </c>
      <c r="AU504" s="250" t="s">
        <v>82</v>
      </c>
      <c r="AV504" s="13" t="s">
        <v>82</v>
      </c>
      <c r="AW504" s="13" t="s">
        <v>4</v>
      </c>
      <c r="AX504" s="13" t="s">
        <v>78</v>
      </c>
      <c r="AY504" s="250" t="s">
        <v>128</v>
      </c>
    </row>
    <row r="505" s="2" customFormat="1" ht="6.96" customHeight="1">
      <c r="A505" s="37"/>
      <c r="B505" s="65"/>
      <c r="C505" s="66"/>
      <c r="D505" s="66"/>
      <c r="E505" s="66"/>
      <c r="F505" s="66"/>
      <c r="G505" s="66"/>
      <c r="H505" s="66"/>
      <c r="I505" s="66"/>
      <c r="J505" s="66"/>
      <c r="K505" s="66"/>
      <c r="L505" s="43"/>
      <c r="M505" s="37"/>
      <c r="O505" s="37"/>
      <c r="P505" s="37"/>
      <c r="Q505" s="37"/>
      <c r="R505" s="37"/>
      <c r="S505" s="37"/>
      <c r="T505" s="37"/>
      <c r="U505" s="37"/>
      <c r="V505" s="37"/>
      <c r="W505" s="37"/>
      <c r="X505" s="37"/>
      <c r="Y505" s="37"/>
      <c r="Z505" s="37"/>
      <c r="AA505" s="37"/>
      <c r="AB505" s="37"/>
      <c r="AC505" s="37"/>
      <c r="AD505" s="37"/>
      <c r="AE505" s="37"/>
    </row>
  </sheetData>
  <sheetProtection sheet="1" autoFilter="0" formatColumns="0" formatRows="0" objects="1" scenarios="1" spinCount="100000" saltValue="wME0wfq9azYHngGrtHy45j/rvokGn78jyNddVojZtxCgtqbkevO4WHOYuoFr/EuAgnS51YGDRVDmNLore5xz+A==" hashValue="pY92dVgyX2TiaKCWX5t5L+HVJB35zj4fqCOSDaqb+HjlsuoL4PK7RgpxD2LoKRvBtYpjw38WfGx0HtmxnZxejw==" algorithmName="SHA-512" password="CC35"/>
  <autoFilter ref="C127:K504"/>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90</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1032</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ROUND(J128,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ROUND((SUM(BE128:BE531)),  2)</f>
        <v>0</v>
      </c>
      <c r="G33" s="37"/>
      <c r="H33" s="37"/>
      <c r="I33" s="154">
        <v>0.20999999999999999</v>
      </c>
      <c r="J33" s="153">
        <f>ROUND(((SUM(BE128:BE531))*I33),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ROUND((SUM(BF128:BF531)),  2)</f>
        <v>0</v>
      </c>
      <c r="G34" s="37"/>
      <c r="H34" s="37"/>
      <c r="I34" s="154">
        <v>0.14999999999999999</v>
      </c>
      <c r="J34" s="153">
        <f>ROUND(((SUM(BF128:BF531))*I34),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ROUND((SUM(BG128:BG531)),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ROUND((SUM(BH128:BH531)),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ROUND((SUM(BI128:BI531)),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4 - SO 201 Opěrná zeď - úsek III</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J128</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111</v>
      </c>
      <c r="E97" s="181"/>
      <c r="F97" s="181"/>
      <c r="G97" s="181"/>
      <c r="H97" s="181"/>
      <c r="I97" s="181"/>
      <c r="J97" s="182">
        <f>J129</f>
        <v>0</v>
      </c>
      <c r="K97" s="179"/>
      <c r="L97" s="183"/>
      <c r="S97" s="9"/>
      <c r="T97" s="9"/>
      <c r="U97" s="9"/>
      <c r="V97" s="9"/>
      <c r="W97" s="9"/>
      <c r="X97" s="9"/>
      <c r="Y97" s="9"/>
      <c r="Z97" s="9"/>
      <c r="AA97" s="9"/>
      <c r="AB97" s="9"/>
      <c r="AC97" s="9"/>
      <c r="AD97" s="9"/>
      <c r="AE97" s="9"/>
    </row>
    <row r="98" s="10" customFormat="1" ht="19.92" customHeight="1">
      <c r="A98" s="10"/>
      <c r="B98" s="184"/>
      <c r="C98" s="185"/>
      <c r="D98" s="186" t="s">
        <v>143</v>
      </c>
      <c r="E98" s="187"/>
      <c r="F98" s="187"/>
      <c r="G98" s="187"/>
      <c r="H98" s="187"/>
      <c r="I98" s="187"/>
      <c r="J98" s="188">
        <f>J130</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144</v>
      </c>
      <c r="E99" s="187"/>
      <c r="F99" s="187"/>
      <c r="G99" s="187"/>
      <c r="H99" s="187"/>
      <c r="I99" s="187"/>
      <c r="J99" s="188">
        <f>J170</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145</v>
      </c>
      <c r="E100" s="187"/>
      <c r="F100" s="187"/>
      <c r="G100" s="187"/>
      <c r="H100" s="187"/>
      <c r="I100" s="187"/>
      <c r="J100" s="188">
        <f>J183</f>
        <v>0</v>
      </c>
      <c r="K100" s="185"/>
      <c r="L100" s="189"/>
      <c r="S100" s="10"/>
      <c r="T100" s="10"/>
      <c r="U100" s="10"/>
      <c r="V100" s="10"/>
      <c r="W100" s="10"/>
      <c r="X100" s="10"/>
      <c r="Y100" s="10"/>
      <c r="Z100" s="10"/>
      <c r="AA100" s="10"/>
      <c r="AB100" s="10"/>
      <c r="AC100" s="10"/>
      <c r="AD100" s="10"/>
      <c r="AE100" s="10"/>
    </row>
    <row r="101" s="10" customFormat="1" ht="19.92" customHeight="1">
      <c r="A101" s="10"/>
      <c r="B101" s="184"/>
      <c r="C101" s="185"/>
      <c r="D101" s="186" t="s">
        <v>146</v>
      </c>
      <c r="E101" s="187"/>
      <c r="F101" s="187"/>
      <c r="G101" s="187"/>
      <c r="H101" s="187"/>
      <c r="I101" s="187"/>
      <c r="J101" s="188">
        <f>J232</f>
        <v>0</v>
      </c>
      <c r="K101" s="185"/>
      <c r="L101" s="189"/>
      <c r="S101" s="10"/>
      <c r="T101" s="10"/>
      <c r="U101" s="10"/>
      <c r="V101" s="10"/>
      <c r="W101" s="10"/>
      <c r="X101" s="10"/>
      <c r="Y101" s="10"/>
      <c r="Z101" s="10"/>
      <c r="AA101" s="10"/>
      <c r="AB101" s="10"/>
      <c r="AC101" s="10"/>
      <c r="AD101" s="10"/>
      <c r="AE101" s="10"/>
    </row>
    <row r="102" s="10" customFormat="1" ht="19.92" customHeight="1">
      <c r="A102" s="10"/>
      <c r="B102" s="184"/>
      <c r="C102" s="185"/>
      <c r="D102" s="186" t="s">
        <v>147</v>
      </c>
      <c r="E102" s="187"/>
      <c r="F102" s="187"/>
      <c r="G102" s="187"/>
      <c r="H102" s="187"/>
      <c r="I102" s="187"/>
      <c r="J102" s="188">
        <f>J244</f>
        <v>0</v>
      </c>
      <c r="K102" s="185"/>
      <c r="L102" s="189"/>
      <c r="S102" s="10"/>
      <c r="T102" s="10"/>
      <c r="U102" s="10"/>
      <c r="V102" s="10"/>
      <c r="W102" s="10"/>
      <c r="X102" s="10"/>
      <c r="Y102" s="10"/>
      <c r="Z102" s="10"/>
      <c r="AA102" s="10"/>
      <c r="AB102" s="10"/>
      <c r="AC102" s="10"/>
      <c r="AD102" s="10"/>
      <c r="AE102" s="10"/>
    </row>
    <row r="103" s="10" customFormat="1" ht="19.92" customHeight="1">
      <c r="A103" s="10"/>
      <c r="B103" s="184"/>
      <c r="C103" s="185"/>
      <c r="D103" s="186" t="s">
        <v>148</v>
      </c>
      <c r="E103" s="187"/>
      <c r="F103" s="187"/>
      <c r="G103" s="187"/>
      <c r="H103" s="187"/>
      <c r="I103" s="187"/>
      <c r="J103" s="188">
        <f>J269</f>
        <v>0</v>
      </c>
      <c r="K103" s="185"/>
      <c r="L103" s="189"/>
      <c r="S103" s="10"/>
      <c r="T103" s="10"/>
      <c r="U103" s="10"/>
      <c r="V103" s="10"/>
      <c r="W103" s="10"/>
      <c r="X103" s="10"/>
      <c r="Y103" s="10"/>
      <c r="Z103" s="10"/>
      <c r="AA103" s="10"/>
      <c r="AB103" s="10"/>
      <c r="AC103" s="10"/>
      <c r="AD103" s="10"/>
      <c r="AE103" s="10"/>
    </row>
    <row r="104" s="10" customFormat="1" ht="19.92" customHeight="1">
      <c r="A104" s="10"/>
      <c r="B104" s="184"/>
      <c r="C104" s="185"/>
      <c r="D104" s="186" t="s">
        <v>112</v>
      </c>
      <c r="E104" s="187"/>
      <c r="F104" s="187"/>
      <c r="G104" s="187"/>
      <c r="H104" s="187"/>
      <c r="I104" s="187"/>
      <c r="J104" s="188">
        <f>J290</f>
        <v>0</v>
      </c>
      <c r="K104" s="185"/>
      <c r="L104" s="189"/>
      <c r="S104" s="10"/>
      <c r="T104" s="10"/>
      <c r="U104" s="10"/>
      <c r="V104" s="10"/>
      <c r="W104" s="10"/>
      <c r="X104" s="10"/>
      <c r="Y104" s="10"/>
      <c r="Z104" s="10"/>
      <c r="AA104" s="10"/>
      <c r="AB104" s="10"/>
      <c r="AC104" s="10"/>
      <c r="AD104" s="10"/>
      <c r="AE104" s="10"/>
    </row>
    <row r="105" s="10" customFormat="1" ht="19.92" customHeight="1">
      <c r="A105" s="10"/>
      <c r="B105" s="184"/>
      <c r="C105" s="185"/>
      <c r="D105" s="186" t="s">
        <v>150</v>
      </c>
      <c r="E105" s="187"/>
      <c r="F105" s="187"/>
      <c r="G105" s="187"/>
      <c r="H105" s="187"/>
      <c r="I105" s="187"/>
      <c r="J105" s="188">
        <f>J473</f>
        <v>0</v>
      </c>
      <c r="K105" s="185"/>
      <c r="L105" s="189"/>
      <c r="S105" s="10"/>
      <c r="T105" s="10"/>
      <c r="U105" s="10"/>
      <c r="V105" s="10"/>
      <c r="W105" s="10"/>
      <c r="X105" s="10"/>
      <c r="Y105" s="10"/>
      <c r="Z105" s="10"/>
      <c r="AA105" s="10"/>
      <c r="AB105" s="10"/>
      <c r="AC105" s="10"/>
      <c r="AD105" s="10"/>
      <c r="AE105" s="10"/>
    </row>
    <row r="106" s="10" customFormat="1" ht="19.92" customHeight="1">
      <c r="A106" s="10"/>
      <c r="B106" s="184"/>
      <c r="C106" s="185"/>
      <c r="D106" s="186" t="s">
        <v>151</v>
      </c>
      <c r="E106" s="187"/>
      <c r="F106" s="187"/>
      <c r="G106" s="187"/>
      <c r="H106" s="187"/>
      <c r="I106" s="187"/>
      <c r="J106" s="188">
        <f>J492</f>
        <v>0</v>
      </c>
      <c r="K106" s="185"/>
      <c r="L106" s="189"/>
      <c r="S106" s="10"/>
      <c r="T106" s="10"/>
      <c r="U106" s="10"/>
      <c r="V106" s="10"/>
      <c r="W106" s="10"/>
      <c r="X106" s="10"/>
      <c r="Y106" s="10"/>
      <c r="Z106" s="10"/>
      <c r="AA106" s="10"/>
      <c r="AB106" s="10"/>
      <c r="AC106" s="10"/>
      <c r="AD106" s="10"/>
      <c r="AE106" s="10"/>
    </row>
    <row r="107" s="9" customFormat="1" ht="24.96" customHeight="1">
      <c r="A107" s="9"/>
      <c r="B107" s="178"/>
      <c r="C107" s="179"/>
      <c r="D107" s="180" t="s">
        <v>152</v>
      </c>
      <c r="E107" s="181"/>
      <c r="F107" s="181"/>
      <c r="G107" s="181"/>
      <c r="H107" s="181"/>
      <c r="I107" s="181"/>
      <c r="J107" s="182">
        <f>J497</f>
        <v>0</v>
      </c>
      <c r="K107" s="179"/>
      <c r="L107" s="183"/>
      <c r="S107" s="9"/>
      <c r="T107" s="9"/>
      <c r="U107" s="9"/>
      <c r="V107" s="9"/>
      <c r="W107" s="9"/>
      <c r="X107" s="9"/>
      <c r="Y107" s="9"/>
      <c r="Z107" s="9"/>
      <c r="AA107" s="9"/>
      <c r="AB107" s="9"/>
      <c r="AC107" s="9"/>
      <c r="AD107" s="9"/>
      <c r="AE107" s="9"/>
    </row>
    <row r="108" s="10" customFormat="1" ht="19.92" customHeight="1">
      <c r="A108" s="10"/>
      <c r="B108" s="184"/>
      <c r="C108" s="185"/>
      <c r="D108" s="186" t="s">
        <v>153</v>
      </c>
      <c r="E108" s="187"/>
      <c r="F108" s="187"/>
      <c r="G108" s="187"/>
      <c r="H108" s="187"/>
      <c r="I108" s="187"/>
      <c r="J108" s="188">
        <f>J498</f>
        <v>0</v>
      </c>
      <c r="K108" s="185"/>
      <c r="L108" s="189"/>
      <c r="S108" s="10"/>
      <c r="T108" s="10"/>
      <c r="U108" s="10"/>
      <c r="V108" s="10"/>
      <c r="W108" s="10"/>
      <c r="X108" s="10"/>
      <c r="Y108" s="10"/>
      <c r="Z108" s="10"/>
      <c r="AA108" s="10"/>
      <c r="AB108" s="10"/>
      <c r="AC108" s="10"/>
      <c r="AD108" s="10"/>
      <c r="AE108" s="10"/>
    </row>
    <row r="109" s="2" customFormat="1" ht="21.84" customHeight="1">
      <c r="A109" s="37"/>
      <c r="B109" s="38"/>
      <c r="C109" s="39"/>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6.96" customHeight="1">
      <c r="A110" s="37"/>
      <c r="B110" s="65"/>
      <c r="C110" s="66"/>
      <c r="D110" s="66"/>
      <c r="E110" s="66"/>
      <c r="F110" s="66"/>
      <c r="G110" s="66"/>
      <c r="H110" s="66"/>
      <c r="I110" s="66"/>
      <c r="J110" s="66"/>
      <c r="K110" s="66"/>
      <c r="L110" s="62"/>
      <c r="S110" s="37"/>
      <c r="T110" s="37"/>
      <c r="U110" s="37"/>
      <c r="V110" s="37"/>
      <c r="W110" s="37"/>
      <c r="X110" s="37"/>
      <c r="Y110" s="37"/>
      <c r="Z110" s="37"/>
      <c r="AA110" s="37"/>
      <c r="AB110" s="37"/>
      <c r="AC110" s="37"/>
      <c r="AD110" s="37"/>
      <c r="AE110" s="37"/>
    </row>
    <row r="114" s="2" customFormat="1" ht="6.96" customHeight="1">
      <c r="A114" s="37"/>
      <c r="B114" s="67"/>
      <c r="C114" s="68"/>
      <c r="D114" s="68"/>
      <c r="E114" s="68"/>
      <c r="F114" s="68"/>
      <c r="G114" s="68"/>
      <c r="H114" s="68"/>
      <c r="I114" s="68"/>
      <c r="J114" s="68"/>
      <c r="K114" s="68"/>
      <c r="L114" s="62"/>
      <c r="S114" s="37"/>
      <c r="T114" s="37"/>
      <c r="U114" s="37"/>
      <c r="V114" s="37"/>
      <c r="W114" s="37"/>
      <c r="X114" s="37"/>
      <c r="Y114" s="37"/>
      <c r="Z114" s="37"/>
      <c r="AA114" s="37"/>
      <c r="AB114" s="37"/>
      <c r="AC114" s="37"/>
      <c r="AD114" s="37"/>
      <c r="AE114" s="37"/>
    </row>
    <row r="115" s="2" customFormat="1" ht="24.96" customHeight="1">
      <c r="A115" s="37"/>
      <c r="B115" s="38"/>
      <c r="C115" s="22" t="s">
        <v>113</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2" customFormat="1" ht="6.96"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2" customFormat="1" ht="12" customHeight="1">
      <c r="A117" s="37"/>
      <c r="B117" s="38"/>
      <c r="C117" s="31" t="s">
        <v>16</v>
      </c>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2" customFormat="1" ht="16.5" customHeight="1">
      <c r="A118" s="37"/>
      <c r="B118" s="38"/>
      <c r="C118" s="39"/>
      <c r="D118" s="39"/>
      <c r="E118" s="173" t="str">
        <f>E7</f>
        <v>Komořanská - oprava opěrné zdi, Praha 12, č. akce 999182</v>
      </c>
      <c r="F118" s="31"/>
      <c r="G118" s="31"/>
      <c r="H118" s="31"/>
      <c r="I118" s="39"/>
      <c r="J118" s="39"/>
      <c r="K118" s="39"/>
      <c r="L118" s="62"/>
      <c r="S118" s="37"/>
      <c r="T118" s="37"/>
      <c r="U118" s="37"/>
      <c r="V118" s="37"/>
      <c r="W118" s="37"/>
      <c r="X118" s="37"/>
      <c r="Y118" s="37"/>
      <c r="Z118" s="37"/>
      <c r="AA118" s="37"/>
      <c r="AB118" s="37"/>
      <c r="AC118" s="37"/>
      <c r="AD118" s="37"/>
      <c r="AE118" s="37"/>
    </row>
    <row r="119" s="2" customFormat="1" ht="12" customHeight="1">
      <c r="A119" s="37"/>
      <c r="B119" s="38"/>
      <c r="C119" s="31" t="s">
        <v>104</v>
      </c>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2" customFormat="1" ht="16.5" customHeight="1">
      <c r="A120" s="37"/>
      <c r="B120" s="38"/>
      <c r="C120" s="39"/>
      <c r="D120" s="39"/>
      <c r="E120" s="75" t="str">
        <f>E9</f>
        <v>4 - SO 201 Opěrná zeď - úsek III</v>
      </c>
      <c r="F120" s="39"/>
      <c r="G120" s="39"/>
      <c r="H120" s="39"/>
      <c r="I120" s="39"/>
      <c r="J120" s="39"/>
      <c r="K120" s="39"/>
      <c r="L120" s="62"/>
      <c r="S120" s="37"/>
      <c r="T120" s="37"/>
      <c r="U120" s="37"/>
      <c r="V120" s="37"/>
      <c r="W120" s="37"/>
      <c r="X120" s="37"/>
      <c r="Y120" s="37"/>
      <c r="Z120" s="37"/>
      <c r="AA120" s="37"/>
      <c r="AB120" s="37"/>
      <c r="AC120" s="37"/>
      <c r="AD120" s="37"/>
      <c r="AE120" s="37"/>
    </row>
    <row r="121" s="2" customFormat="1" ht="6.96"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2" customFormat="1" ht="12" customHeight="1">
      <c r="A122" s="37"/>
      <c r="B122" s="38"/>
      <c r="C122" s="31" t="s">
        <v>20</v>
      </c>
      <c r="D122" s="39"/>
      <c r="E122" s="39"/>
      <c r="F122" s="26" t="str">
        <f>F12</f>
        <v xml:space="preserve"> </v>
      </c>
      <c r="G122" s="39"/>
      <c r="H122" s="39"/>
      <c r="I122" s="31" t="s">
        <v>22</v>
      </c>
      <c r="J122" s="78" t="str">
        <f>IF(J12="","",J12)</f>
        <v>14. 4. 2021</v>
      </c>
      <c r="K122" s="39"/>
      <c r="L122" s="62"/>
      <c r="S122" s="37"/>
      <c r="T122" s="37"/>
      <c r="U122" s="37"/>
      <c r="V122" s="37"/>
      <c r="W122" s="37"/>
      <c r="X122" s="37"/>
      <c r="Y122" s="37"/>
      <c r="Z122" s="37"/>
      <c r="AA122" s="37"/>
      <c r="AB122" s="37"/>
      <c r="AC122" s="37"/>
      <c r="AD122" s="37"/>
      <c r="AE122" s="37"/>
    </row>
    <row r="123" s="2" customFormat="1" ht="6.96" customHeight="1">
      <c r="A123" s="37"/>
      <c r="B123" s="38"/>
      <c r="C123" s="39"/>
      <c r="D123" s="39"/>
      <c r="E123" s="39"/>
      <c r="F123" s="39"/>
      <c r="G123" s="39"/>
      <c r="H123" s="39"/>
      <c r="I123" s="39"/>
      <c r="J123" s="39"/>
      <c r="K123" s="39"/>
      <c r="L123" s="62"/>
      <c r="S123" s="37"/>
      <c r="T123" s="37"/>
      <c r="U123" s="37"/>
      <c r="V123" s="37"/>
      <c r="W123" s="37"/>
      <c r="X123" s="37"/>
      <c r="Y123" s="37"/>
      <c r="Z123" s="37"/>
      <c r="AA123" s="37"/>
      <c r="AB123" s="37"/>
      <c r="AC123" s="37"/>
      <c r="AD123" s="37"/>
      <c r="AE123" s="37"/>
    </row>
    <row r="124" s="2" customFormat="1" ht="15.15" customHeight="1">
      <c r="A124" s="37"/>
      <c r="B124" s="38"/>
      <c r="C124" s="31" t="s">
        <v>24</v>
      </c>
      <c r="D124" s="39"/>
      <c r="E124" s="39"/>
      <c r="F124" s="26" t="str">
        <f>E15</f>
        <v xml:space="preserve"> </v>
      </c>
      <c r="G124" s="39"/>
      <c r="H124" s="39"/>
      <c r="I124" s="31" t="s">
        <v>29</v>
      </c>
      <c r="J124" s="35" t="str">
        <f>E21</f>
        <v xml:space="preserve"> </v>
      </c>
      <c r="K124" s="39"/>
      <c r="L124" s="62"/>
      <c r="S124" s="37"/>
      <c r="T124" s="37"/>
      <c r="U124" s="37"/>
      <c r="V124" s="37"/>
      <c r="W124" s="37"/>
      <c r="X124" s="37"/>
      <c r="Y124" s="37"/>
      <c r="Z124" s="37"/>
      <c r="AA124" s="37"/>
      <c r="AB124" s="37"/>
      <c r="AC124" s="37"/>
      <c r="AD124" s="37"/>
      <c r="AE124" s="37"/>
    </row>
    <row r="125" s="2" customFormat="1" ht="15.15" customHeight="1">
      <c r="A125" s="37"/>
      <c r="B125" s="38"/>
      <c r="C125" s="31" t="s">
        <v>27</v>
      </c>
      <c r="D125" s="39"/>
      <c r="E125" s="39"/>
      <c r="F125" s="26" t="str">
        <f>IF(E18="","",E18)</f>
        <v>Vyplň údaj</v>
      </c>
      <c r="G125" s="39"/>
      <c r="H125" s="39"/>
      <c r="I125" s="31" t="s">
        <v>31</v>
      </c>
      <c r="J125" s="35" t="str">
        <f>E24</f>
        <v xml:space="preserve"> </v>
      </c>
      <c r="K125" s="39"/>
      <c r="L125" s="62"/>
      <c r="S125" s="37"/>
      <c r="T125" s="37"/>
      <c r="U125" s="37"/>
      <c r="V125" s="37"/>
      <c r="W125" s="37"/>
      <c r="X125" s="37"/>
      <c r="Y125" s="37"/>
      <c r="Z125" s="37"/>
      <c r="AA125" s="37"/>
      <c r="AB125" s="37"/>
      <c r="AC125" s="37"/>
      <c r="AD125" s="37"/>
      <c r="AE125" s="37"/>
    </row>
    <row r="126" s="2" customFormat="1" ht="10.32" customHeight="1">
      <c r="A126" s="37"/>
      <c r="B126" s="38"/>
      <c r="C126" s="39"/>
      <c r="D126" s="39"/>
      <c r="E126" s="39"/>
      <c r="F126" s="39"/>
      <c r="G126" s="39"/>
      <c r="H126" s="39"/>
      <c r="I126" s="39"/>
      <c r="J126" s="39"/>
      <c r="K126" s="39"/>
      <c r="L126" s="62"/>
      <c r="S126" s="37"/>
      <c r="T126" s="37"/>
      <c r="U126" s="37"/>
      <c r="V126" s="37"/>
      <c r="W126" s="37"/>
      <c r="X126" s="37"/>
      <c r="Y126" s="37"/>
      <c r="Z126" s="37"/>
      <c r="AA126" s="37"/>
      <c r="AB126" s="37"/>
      <c r="AC126" s="37"/>
      <c r="AD126" s="37"/>
      <c r="AE126" s="37"/>
    </row>
    <row r="127" s="11" customFormat="1" ht="29.28" customHeight="1">
      <c r="A127" s="190"/>
      <c r="B127" s="191"/>
      <c r="C127" s="192" t="s">
        <v>114</v>
      </c>
      <c r="D127" s="193" t="s">
        <v>58</v>
      </c>
      <c r="E127" s="193" t="s">
        <v>54</v>
      </c>
      <c r="F127" s="193" t="s">
        <v>55</v>
      </c>
      <c r="G127" s="193" t="s">
        <v>115</v>
      </c>
      <c r="H127" s="193" t="s">
        <v>116</v>
      </c>
      <c r="I127" s="193" t="s">
        <v>117</v>
      </c>
      <c r="J127" s="193" t="s">
        <v>108</v>
      </c>
      <c r="K127" s="194" t="s">
        <v>118</v>
      </c>
      <c r="L127" s="195"/>
      <c r="M127" s="99" t="s">
        <v>1</v>
      </c>
      <c r="N127" s="100" t="s">
        <v>37</v>
      </c>
      <c r="O127" s="100" t="s">
        <v>119</v>
      </c>
      <c r="P127" s="100" t="s">
        <v>120</v>
      </c>
      <c r="Q127" s="100" t="s">
        <v>121</v>
      </c>
      <c r="R127" s="100" t="s">
        <v>122</v>
      </c>
      <c r="S127" s="100" t="s">
        <v>123</v>
      </c>
      <c r="T127" s="101" t="s">
        <v>124</v>
      </c>
      <c r="U127" s="190"/>
      <c r="V127" s="190"/>
      <c r="W127" s="190"/>
      <c r="X127" s="190"/>
      <c r="Y127" s="190"/>
      <c r="Z127" s="190"/>
      <c r="AA127" s="190"/>
      <c r="AB127" s="190"/>
      <c r="AC127" s="190"/>
      <c r="AD127" s="190"/>
      <c r="AE127" s="190"/>
    </row>
    <row r="128" s="2" customFormat="1" ht="22.8" customHeight="1">
      <c r="A128" s="37"/>
      <c r="B128" s="38"/>
      <c r="C128" s="106" t="s">
        <v>125</v>
      </c>
      <c r="D128" s="39"/>
      <c r="E128" s="39"/>
      <c r="F128" s="39"/>
      <c r="G128" s="39"/>
      <c r="H128" s="39"/>
      <c r="I128" s="39"/>
      <c r="J128" s="196">
        <f>BK128</f>
        <v>0</v>
      </c>
      <c r="K128" s="39"/>
      <c r="L128" s="43"/>
      <c r="M128" s="102"/>
      <c r="N128" s="197"/>
      <c r="O128" s="103"/>
      <c r="P128" s="198">
        <f>P129+P497</f>
        <v>0</v>
      </c>
      <c r="Q128" s="103"/>
      <c r="R128" s="198">
        <f>R129+R497</f>
        <v>142.92667899999998</v>
      </c>
      <c r="S128" s="103"/>
      <c r="T128" s="199">
        <f>T129+T497</f>
        <v>99.767282000000009</v>
      </c>
      <c r="U128" s="37"/>
      <c r="V128" s="37"/>
      <c r="W128" s="37"/>
      <c r="X128" s="37"/>
      <c r="Y128" s="37"/>
      <c r="Z128" s="37"/>
      <c r="AA128" s="37"/>
      <c r="AB128" s="37"/>
      <c r="AC128" s="37"/>
      <c r="AD128" s="37"/>
      <c r="AE128" s="37"/>
      <c r="AT128" s="16" t="s">
        <v>72</v>
      </c>
      <c r="AU128" s="16" t="s">
        <v>110</v>
      </c>
      <c r="BK128" s="200">
        <f>BK129+BK497</f>
        <v>0</v>
      </c>
    </row>
    <row r="129" s="12" customFormat="1" ht="25.92" customHeight="1">
      <c r="A129" s="12"/>
      <c r="B129" s="201"/>
      <c r="C129" s="202"/>
      <c r="D129" s="203" t="s">
        <v>72</v>
      </c>
      <c r="E129" s="204" t="s">
        <v>126</v>
      </c>
      <c r="F129" s="204" t="s">
        <v>127</v>
      </c>
      <c r="G129" s="202"/>
      <c r="H129" s="202"/>
      <c r="I129" s="205"/>
      <c r="J129" s="206">
        <f>BK129</f>
        <v>0</v>
      </c>
      <c r="K129" s="202"/>
      <c r="L129" s="207"/>
      <c r="M129" s="208"/>
      <c r="N129" s="209"/>
      <c r="O129" s="209"/>
      <c r="P129" s="210">
        <f>P130+P170+P183+P232+P244+P269+P290+P473+P492</f>
        <v>0</v>
      </c>
      <c r="Q129" s="209"/>
      <c r="R129" s="210">
        <f>R130+R170+R183+R232+R244+R269+R290+R473+R492</f>
        <v>142.03340739999999</v>
      </c>
      <c r="S129" s="209"/>
      <c r="T129" s="211">
        <f>T130+T170+T183+T232+T244+T269+T290+T473+T492</f>
        <v>99.582322000000005</v>
      </c>
      <c r="U129" s="12"/>
      <c r="V129" s="12"/>
      <c r="W129" s="12"/>
      <c r="X129" s="12"/>
      <c r="Y129" s="12"/>
      <c r="Z129" s="12"/>
      <c r="AA129" s="12"/>
      <c r="AB129" s="12"/>
      <c r="AC129" s="12"/>
      <c r="AD129" s="12"/>
      <c r="AE129" s="12"/>
      <c r="AR129" s="212" t="s">
        <v>78</v>
      </c>
      <c r="AT129" s="213" t="s">
        <v>72</v>
      </c>
      <c r="AU129" s="213" t="s">
        <v>73</v>
      </c>
      <c r="AY129" s="212" t="s">
        <v>128</v>
      </c>
      <c r="BK129" s="214">
        <f>BK130+BK170+BK183+BK232+BK244+BK269+BK290+BK473+BK492</f>
        <v>0</v>
      </c>
    </row>
    <row r="130" s="12" customFormat="1" ht="22.8" customHeight="1">
      <c r="A130" s="12"/>
      <c r="B130" s="201"/>
      <c r="C130" s="202"/>
      <c r="D130" s="203" t="s">
        <v>72</v>
      </c>
      <c r="E130" s="233" t="s">
        <v>78</v>
      </c>
      <c r="F130" s="233" t="s">
        <v>154</v>
      </c>
      <c r="G130" s="202"/>
      <c r="H130" s="202"/>
      <c r="I130" s="205"/>
      <c r="J130" s="234">
        <f>BK130</f>
        <v>0</v>
      </c>
      <c r="K130" s="202"/>
      <c r="L130" s="207"/>
      <c r="M130" s="208"/>
      <c r="N130" s="209"/>
      <c r="O130" s="209"/>
      <c r="P130" s="210">
        <f>SUM(P131:P169)</f>
        <v>0</v>
      </c>
      <c r="Q130" s="209"/>
      <c r="R130" s="210">
        <f>SUM(R131:R169)</f>
        <v>48.429059500000001</v>
      </c>
      <c r="S130" s="209"/>
      <c r="T130" s="211">
        <f>SUM(T131:T169)</f>
        <v>25.744900000000001</v>
      </c>
      <c r="U130" s="12"/>
      <c r="V130" s="12"/>
      <c r="W130" s="12"/>
      <c r="X130" s="12"/>
      <c r="Y130" s="12"/>
      <c r="Z130" s="12"/>
      <c r="AA130" s="12"/>
      <c r="AB130" s="12"/>
      <c r="AC130" s="12"/>
      <c r="AD130" s="12"/>
      <c r="AE130" s="12"/>
      <c r="AR130" s="212" t="s">
        <v>78</v>
      </c>
      <c r="AT130" s="213" t="s">
        <v>72</v>
      </c>
      <c r="AU130" s="213" t="s">
        <v>78</v>
      </c>
      <c r="AY130" s="212" t="s">
        <v>128</v>
      </c>
      <c r="BK130" s="214">
        <f>SUM(BK131:BK169)</f>
        <v>0</v>
      </c>
    </row>
    <row r="131" s="2" customFormat="1">
      <c r="A131" s="37"/>
      <c r="B131" s="38"/>
      <c r="C131" s="215" t="s">
        <v>78</v>
      </c>
      <c r="D131" s="215" t="s">
        <v>129</v>
      </c>
      <c r="E131" s="216" t="s">
        <v>1033</v>
      </c>
      <c r="F131" s="217" t="s">
        <v>1034</v>
      </c>
      <c r="G131" s="218" t="s">
        <v>157</v>
      </c>
      <c r="H131" s="219">
        <v>22.199999999999999</v>
      </c>
      <c r="I131" s="220"/>
      <c r="J131" s="221">
        <f>ROUND(I131*H131,2)</f>
        <v>0</v>
      </c>
      <c r="K131" s="217" t="s">
        <v>158</v>
      </c>
      <c r="L131" s="43"/>
      <c r="M131" s="222" t="s">
        <v>1</v>
      </c>
      <c r="N131" s="223" t="s">
        <v>38</v>
      </c>
      <c r="O131" s="90"/>
      <c r="P131" s="224">
        <f>O131*H131</f>
        <v>0</v>
      </c>
      <c r="Q131" s="224">
        <v>4.0000000000000003E-05</v>
      </c>
      <c r="R131" s="224">
        <f>Q131*H131</f>
        <v>0.00088800000000000001</v>
      </c>
      <c r="S131" s="224">
        <v>0.091999999999999998</v>
      </c>
      <c r="T131" s="225">
        <f>S131*H131</f>
        <v>2.0423999999999998</v>
      </c>
      <c r="U131" s="37"/>
      <c r="V131" s="37"/>
      <c r="W131" s="37"/>
      <c r="X131" s="37"/>
      <c r="Y131" s="37"/>
      <c r="Z131" s="37"/>
      <c r="AA131" s="37"/>
      <c r="AB131" s="37"/>
      <c r="AC131" s="37"/>
      <c r="AD131" s="37"/>
      <c r="AE131" s="37"/>
      <c r="AR131" s="226" t="s">
        <v>88</v>
      </c>
      <c r="AT131" s="226" t="s">
        <v>129</v>
      </c>
      <c r="AU131" s="226" t="s">
        <v>82</v>
      </c>
      <c r="AY131" s="16" t="s">
        <v>128</v>
      </c>
      <c r="BE131" s="227">
        <f>IF(N131="základní",J131,0)</f>
        <v>0</v>
      </c>
      <c r="BF131" s="227">
        <f>IF(N131="snížená",J131,0)</f>
        <v>0</v>
      </c>
      <c r="BG131" s="227">
        <f>IF(N131="zákl. přenesená",J131,0)</f>
        <v>0</v>
      </c>
      <c r="BH131" s="227">
        <f>IF(N131="sníž. přenesená",J131,0)</f>
        <v>0</v>
      </c>
      <c r="BI131" s="227">
        <f>IF(N131="nulová",J131,0)</f>
        <v>0</v>
      </c>
      <c r="BJ131" s="16" t="s">
        <v>78</v>
      </c>
      <c r="BK131" s="227">
        <f>ROUND(I131*H131,2)</f>
        <v>0</v>
      </c>
      <c r="BL131" s="16" t="s">
        <v>88</v>
      </c>
      <c r="BM131" s="226" t="s">
        <v>1035</v>
      </c>
    </row>
    <row r="132" s="2" customFormat="1">
      <c r="A132" s="37"/>
      <c r="B132" s="38"/>
      <c r="C132" s="39"/>
      <c r="D132" s="228" t="s">
        <v>160</v>
      </c>
      <c r="E132" s="39"/>
      <c r="F132" s="239" t="s">
        <v>1036</v>
      </c>
      <c r="G132" s="39"/>
      <c r="H132" s="39"/>
      <c r="I132" s="230"/>
      <c r="J132" s="39"/>
      <c r="K132" s="39"/>
      <c r="L132" s="43"/>
      <c r="M132" s="231"/>
      <c r="N132" s="232"/>
      <c r="O132" s="90"/>
      <c r="P132" s="90"/>
      <c r="Q132" s="90"/>
      <c r="R132" s="90"/>
      <c r="S132" s="90"/>
      <c r="T132" s="91"/>
      <c r="U132" s="37"/>
      <c r="V132" s="37"/>
      <c r="W132" s="37"/>
      <c r="X132" s="37"/>
      <c r="Y132" s="37"/>
      <c r="Z132" s="37"/>
      <c r="AA132" s="37"/>
      <c r="AB132" s="37"/>
      <c r="AC132" s="37"/>
      <c r="AD132" s="37"/>
      <c r="AE132" s="37"/>
      <c r="AT132" s="16" t="s">
        <v>160</v>
      </c>
      <c r="AU132" s="16" t="s">
        <v>82</v>
      </c>
    </row>
    <row r="133" s="13" customFormat="1">
      <c r="A133" s="13"/>
      <c r="B133" s="240"/>
      <c r="C133" s="241"/>
      <c r="D133" s="228" t="s">
        <v>162</v>
      </c>
      <c r="E133" s="242" t="s">
        <v>1</v>
      </c>
      <c r="F133" s="243" t="s">
        <v>1037</v>
      </c>
      <c r="G133" s="241"/>
      <c r="H133" s="244">
        <v>22.199999999999999</v>
      </c>
      <c r="I133" s="245"/>
      <c r="J133" s="241"/>
      <c r="K133" s="241"/>
      <c r="L133" s="246"/>
      <c r="M133" s="247"/>
      <c r="N133" s="248"/>
      <c r="O133" s="248"/>
      <c r="P133" s="248"/>
      <c r="Q133" s="248"/>
      <c r="R133" s="248"/>
      <c r="S133" s="248"/>
      <c r="T133" s="249"/>
      <c r="U133" s="13"/>
      <c r="V133" s="13"/>
      <c r="W133" s="13"/>
      <c r="X133" s="13"/>
      <c r="Y133" s="13"/>
      <c r="Z133" s="13"/>
      <c r="AA133" s="13"/>
      <c r="AB133" s="13"/>
      <c r="AC133" s="13"/>
      <c r="AD133" s="13"/>
      <c r="AE133" s="13"/>
      <c r="AT133" s="250" t="s">
        <v>162</v>
      </c>
      <c r="AU133" s="250" t="s">
        <v>82</v>
      </c>
      <c r="AV133" s="13" t="s">
        <v>82</v>
      </c>
      <c r="AW133" s="13" t="s">
        <v>30</v>
      </c>
      <c r="AX133" s="13" t="s">
        <v>78</v>
      </c>
      <c r="AY133" s="250" t="s">
        <v>128</v>
      </c>
    </row>
    <row r="134" s="2" customFormat="1">
      <c r="A134" s="37"/>
      <c r="B134" s="38"/>
      <c r="C134" s="215" t="s">
        <v>82</v>
      </c>
      <c r="D134" s="215" t="s">
        <v>129</v>
      </c>
      <c r="E134" s="216" t="s">
        <v>754</v>
      </c>
      <c r="F134" s="217" t="s">
        <v>755</v>
      </c>
      <c r="G134" s="218" t="s">
        <v>157</v>
      </c>
      <c r="H134" s="219">
        <v>33.950000000000003</v>
      </c>
      <c r="I134" s="220"/>
      <c r="J134" s="221">
        <f>ROUND(I134*H134,2)</f>
        <v>0</v>
      </c>
      <c r="K134" s="217" t="s">
        <v>158</v>
      </c>
      <c r="L134" s="43"/>
      <c r="M134" s="222" t="s">
        <v>1</v>
      </c>
      <c r="N134" s="223" t="s">
        <v>38</v>
      </c>
      <c r="O134" s="90"/>
      <c r="P134" s="224">
        <f>O134*H134</f>
        <v>0</v>
      </c>
      <c r="Q134" s="224">
        <v>9.0000000000000006E-05</v>
      </c>
      <c r="R134" s="224">
        <f>Q134*H134</f>
        <v>0.0030555000000000005</v>
      </c>
      <c r="S134" s="224">
        <v>0.23000000000000001</v>
      </c>
      <c r="T134" s="225">
        <f>S134*H134</f>
        <v>7.8085000000000013</v>
      </c>
      <c r="U134" s="37"/>
      <c r="V134" s="37"/>
      <c r="W134" s="37"/>
      <c r="X134" s="37"/>
      <c r="Y134" s="37"/>
      <c r="Z134" s="37"/>
      <c r="AA134" s="37"/>
      <c r="AB134" s="37"/>
      <c r="AC134" s="37"/>
      <c r="AD134" s="37"/>
      <c r="AE134" s="37"/>
      <c r="AR134" s="226" t="s">
        <v>88</v>
      </c>
      <c r="AT134" s="226" t="s">
        <v>129</v>
      </c>
      <c r="AU134" s="226" t="s">
        <v>82</v>
      </c>
      <c r="AY134" s="16" t="s">
        <v>128</v>
      </c>
      <c r="BE134" s="227">
        <f>IF(N134="základní",J134,0)</f>
        <v>0</v>
      </c>
      <c r="BF134" s="227">
        <f>IF(N134="snížená",J134,0)</f>
        <v>0</v>
      </c>
      <c r="BG134" s="227">
        <f>IF(N134="zákl. přenesená",J134,0)</f>
        <v>0</v>
      </c>
      <c r="BH134" s="227">
        <f>IF(N134="sníž. přenesená",J134,0)</f>
        <v>0</v>
      </c>
      <c r="BI134" s="227">
        <f>IF(N134="nulová",J134,0)</f>
        <v>0</v>
      </c>
      <c r="BJ134" s="16" t="s">
        <v>78</v>
      </c>
      <c r="BK134" s="227">
        <f>ROUND(I134*H134,2)</f>
        <v>0</v>
      </c>
      <c r="BL134" s="16" t="s">
        <v>88</v>
      </c>
      <c r="BM134" s="226" t="s">
        <v>1038</v>
      </c>
    </row>
    <row r="135" s="2" customFormat="1">
      <c r="A135" s="37"/>
      <c r="B135" s="38"/>
      <c r="C135" s="39"/>
      <c r="D135" s="228" t="s">
        <v>160</v>
      </c>
      <c r="E135" s="39"/>
      <c r="F135" s="239" t="s">
        <v>757</v>
      </c>
      <c r="G135" s="39"/>
      <c r="H135" s="39"/>
      <c r="I135" s="230"/>
      <c r="J135" s="39"/>
      <c r="K135" s="39"/>
      <c r="L135" s="43"/>
      <c r="M135" s="231"/>
      <c r="N135" s="232"/>
      <c r="O135" s="90"/>
      <c r="P135" s="90"/>
      <c r="Q135" s="90"/>
      <c r="R135" s="90"/>
      <c r="S135" s="90"/>
      <c r="T135" s="91"/>
      <c r="U135" s="37"/>
      <c r="V135" s="37"/>
      <c r="W135" s="37"/>
      <c r="X135" s="37"/>
      <c r="Y135" s="37"/>
      <c r="Z135" s="37"/>
      <c r="AA135" s="37"/>
      <c r="AB135" s="37"/>
      <c r="AC135" s="37"/>
      <c r="AD135" s="37"/>
      <c r="AE135" s="37"/>
      <c r="AT135" s="16" t="s">
        <v>160</v>
      </c>
      <c r="AU135" s="16" t="s">
        <v>82</v>
      </c>
    </row>
    <row r="136" s="13" customFormat="1">
      <c r="A136" s="13"/>
      <c r="B136" s="240"/>
      <c r="C136" s="241"/>
      <c r="D136" s="228" t="s">
        <v>162</v>
      </c>
      <c r="E136" s="242" t="s">
        <v>1</v>
      </c>
      <c r="F136" s="243" t="s">
        <v>1039</v>
      </c>
      <c r="G136" s="241"/>
      <c r="H136" s="244">
        <v>33.950000000000003</v>
      </c>
      <c r="I136" s="245"/>
      <c r="J136" s="241"/>
      <c r="K136" s="241"/>
      <c r="L136" s="246"/>
      <c r="M136" s="247"/>
      <c r="N136" s="248"/>
      <c r="O136" s="248"/>
      <c r="P136" s="248"/>
      <c r="Q136" s="248"/>
      <c r="R136" s="248"/>
      <c r="S136" s="248"/>
      <c r="T136" s="249"/>
      <c r="U136" s="13"/>
      <c r="V136" s="13"/>
      <c r="W136" s="13"/>
      <c r="X136" s="13"/>
      <c r="Y136" s="13"/>
      <c r="Z136" s="13"/>
      <c r="AA136" s="13"/>
      <c r="AB136" s="13"/>
      <c r="AC136" s="13"/>
      <c r="AD136" s="13"/>
      <c r="AE136" s="13"/>
      <c r="AT136" s="250" t="s">
        <v>162</v>
      </c>
      <c r="AU136" s="250" t="s">
        <v>82</v>
      </c>
      <c r="AV136" s="13" t="s">
        <v>82</v>
      </c>
      <c r="AW136" s="13" t="s">
        <v>30</v>
      </c>
      <c r="AX136" s="13" t="s">
        <v>78</v>
      </c>
      <c r="AY136" s="250" t="s">
        <v>128</v>
      </c>
    </row>
    <row r="137" s="2" customFormat="1">
      <c r="A137" s="37"/>
      <c r="B137" s="38"/>
      <c r="C137" s="215" t="s">
        <v>85</v>
      </c>
      <c r="D137" s="215" t="s">
        <v>129</v>
      </c>
      <c r="E137" s="216" t="s">
        <v>164</v>
      </c>
      <c r="F137" s="217" t="s">
        <v>165</v>
      </c>
      <c r="G137" s="218" t="s">
        <v>157</v>
      </c>
      <c r="H137" s="219">
        <v>9.1999999999999993</v>
      </c>
      <c r="I137" s="220"/>
      <c r="J137" s="221">
        <f>ROUND(I137*H137,2)</f>
        <v>0</v>
      </c>
      <c r="K137" s="217" t="s">
        <v>158</v>
      </c>
      <c r="L137" s="43"/>
      <c r="M137" s="222" t="s">
        <v>1</v>
      </c>
      <c r="N137" s="223" t="s">
        <v>38</v>
      </c>
      <c r="O137" s="90"/>
      <c r="P137" s="224">
        <f>O137*H137</f>
        <v>0</v>
      </c>
      <c r="Q137" s="224">
        <v>0.00017000000000000001</v>
      </c>
      <c r="R137" s="224">
        <f>Q137*H137</f>
        <v>0.0015640000000000001</v>
      </c>
      <c r="S137" s="224">
        <v>0.46000000000000002</v>
      </c>
      <c r="T137" s="225">
        <f>S137*H137</f>
        <v>4.2320000000000002</v>
      </c>
      <c r="U137" s="37"/>
      <c r="V137" s="37"/>
      <c r="W137" s="37"/>
      <c r="X137" s="37"/>
      <c r="Y137" s="37"/>
      <c r="Z137" s="37"/>
      <c r="AA137" s="37"/>
      <c r="AB137" s="37"/>
      <c r="AC137" s="37"/>
      <c r="AD137" s="37"/>
      <c r="AE137" s="37"/>
      <c r="AR137" s="226" t="s">
        <v>88</v>
      </c>
      <c r="AT137" s="226" t="s">
        <v>129</v>
      </c>
      <c r="AU137" s="226" t="s">
        <v>82</v>
      </c>
      <c r="AY137" s="16" t="s">
        <v>128</v>
      </c>
      <c r="BE137" s="227">
        <f>IF(N137="základní",J137,0)</f>
        <v>0</v>
      </c>
      <c r="BF137" s="227">
        <f>IF(N137="snížená",J137,0)</f>
        <v>0</v>
      </c>
      <c r="BG137" s="227">
        <f>IF(N137="zákl. přenesená",J137,0)</f>
        <v>0</v>
      </c>
      <c r="BH137" s="227">
        <f>IF(N137="sníž. přenesená",J137,0)</f>
        <v>0</v>
      </c>
      <c r="BI137" s="227">
        <f>IF(N137="nulová",J137,0)</f>
        <v>0</v>
      </c>
      <c r="BJ137" s="16" t="s">
        <v>78</v>
      </c>
      <c r="BK137" s="227">
        <f>ROUND(I137*H137,2)</f>
        <v>0</v>
      </c>
      <c r="BL137" s="16" t="s">
        <v>88</v>
      </c>
      <c r="BM137" s="226" t="s">
        <v>1040</v>
      </c>
    </row>
    <row r="138" s="2" customFormat="1">
      <c r="A138" s="37"/>
      <c r="B138" s="38"/>
      <c r="C138" s="39"/>
      <c r="D138" s="228" t="s">
        <v>160</v>
      </c>
      <c r="E138" s="39"/>
      <c r="F138" s="239" t="s">
        <v>167</v>
      </c>
      <c r="G138" s="39"/>
      <c r="H138" s="39"/>
      <c r="I138" s="230"/>
      <c r="J138" s="39"/>
      <c r="K138" s="39"/>
      <c r="L138" s="43"/>
      <c r="M138" s="231"/>
      <c r="N138" s="232"/>
      <c r="O138" s="90"/>
      <c r="P138" s="90"/>
      <c r="Q138" s="90"/>
      <c r="R138" s="90"/>
      <c r="S138" s="90"/>
      <c r="T138" s="91"/>
      <c r="U138" s="37"/>
      <c r="V138" s="37"/>
      <c r="W138" s="37"/>
      <c r="X138" s="37"/>
      <c r="Y138" s="37"/>
      <c r="Z138" s="37"/>
      <c r="AA138" s="37"/>
      <c r="AB138" s="37"/>
      <c r="AC138" s="37"/>
      <c r="AD138" s="37"/>
      <c r="AE138" s="37"/>
      <c r="AT138" s="16" t="s">
        <v>160</v>
      </c>
      <c r="AU138" s="16" t="s">
        <v>82</v>
      </c>
    </row>
    <row r="139" s="13" customFormat="1">
      <c r="A139" s="13"/>
      <c r="B139" s="240"/>
      <c r="C139" s="241"/>
      <c r="D139" s="228" t="s">
        <v>162</v>
      </c>
      <c r="E139" s="242" t="s">
        <v>1</v>
      </c>
      <c r="F139" s="243" t="s">
        <v>1041</v>
      </c>
      <c r="G139" s="241"/>
      <c r="H139" s="244">
        <v>9.1999999999999993</v>
      </c>
      <c r="I139" s="245"/>
      <c r="J139" s="241"/>
      <c r="K139" s="241"/>
      <c r="L139" s="246"/>
      <c r="M139" s="247"/>
      <c r="N139" s="248"/>
      <c r="O139" s="248"/>
      <c r="P139" s="248"/>
      <c r="Q139" s="248"/>
      <c r="R139" s="248"/>
      <c r="S139" s="248"/>
      <c r="T139" s="249"/>
      <c r="U139" s="13"/>
      <c r="V139" s="13"/>
      <c r="W139" s="13"/>
      <c r="X139" s="13"/>
      <c r="Y139" s="13"/>
      <c r="Z139" s="13"/>
      <c r="AA139" s="13"/>
      <c r="AB139" s="13"/>
      <c r="AC139" s="13"/>
      <c r="AD139" s="13"/>
      <c r="AE139" s="13"/>
      <c r="AT139" s="250" t="s">
        <v>162</v>
      </c>
      <c r="AU139" s="250" t="s">
        <v>82</v>
      </c>
      <c r="AV139" s="13" t="s">
        <v>82</v>
      </c>
      <c r="AW139" s="13" t="s">
        <v>30</v>
      </c>
      <c r="AX139" s="13" t="s">
        <v>78</v>
      </c>
      <c r="AY139" s="250" t="s">
        <v>128</v>
      </c>
    </row>
    <row r="140" s="2" customFormat="1">
      <c r="A140" s="37"/>
      <c r="B140" s="38"/>
      <c r="C140" s="215" t="s">
        <v>88</v>
      </c>
      <c r="D140" s="215" t="s">
        <v>129</v>
      </c>
      <c r="E140" s="216" t="s">
        <v>169</v>
      </c>
      <c r="F140" s="217" t="s">
        <v>170</v>
      </c>
      <c r="G140" s="218" t="s">
        <v>157</v>
      </c>
      <c r="H140" s="219">
        <v>14.800000000000001</v>
      </c>
      <c r="I140" s="220"/>
      <c r="J140" s="221">
        <f>ROUND(I140*H140,2)</f>
        <v>0</v>
      </c>
      <c r="K140" s="217" t="s">
        <v>158</v>
      </c>
      <c r="L140" s="43"/>
      <c r="M140" s="222" t="s">
        <v>1</v>
      </c>
      <c r="N140" s="223" t="s">
        <v>38</v>
      </c>
      <c r="O140" s="90"/>
      <c r="P140" s="224">
        <f>O140*H140</f>
        <v>0</v>
      </c>
      <c r="Q140" s="224">
        <v>0.00024000000000000001</v>
      </c>
      <c r="R140" s="224">
        <f>Q140*H140</f>
        <v>0.0035520000000000005</v>
      </c>
      <c r="S140" s="224">
        <v>0.68999999999999995</v>
      </c>
      <c r="T140" s="225">
        <f>S140*H140</f>
        <v>10.212</v>
      </c>
      <c r="U140" s="37"/>
      <c r="V140" s="37"/>
      <c r="W140" s="37"/>
      <c r="X140" s="37"/>
      <c r="Y140" s="37"/>
      <c r="Z140" s="37"/>
      <c r="AA140" s="37"/>
      <c r="AB140" s="37"/>
      <c r="AC140" s="37"/>
      <c r="AD140" s="37"/>
      <c r="AE140" s="37"/>
      <c r="AR140" s="226" t="s">
        <v>88</v>
      </c>
      <c r="AT140" s="226" t="s">
        <v>129</v>
      </c>
      <c r="AU140" s="226" t="s">
        <v>82</v>
      </c>
      <c r="AY140" s="16" t="s">
        <v>128</v>
      </c>
      <c r="BE140" s="227">
        <f>IF(N140="základní",J140,0)</f>
        <v>0</v>
      </c>
      <c r="BF140" s="227">
        <f>IF(N140="snížená",J140,0)</f>
        <v>0</v>
      </c>
      <c r="BG140" s="227">
        <f>IF(N140="zákl. přenesená",J140,0)</f>
        <v>0</v>
      </c>
      <c r="BH140" s="227">
        <f>IF(N140="sníž. přenesená",J140,0)</f>
        <v>0</v>
      </c>
      <c r="BI140" s="227">
        <f>IF(N140="nulová",J140,0)</f>
        <v>0</v>
      </c>
      <c r="BJ140" s="16" t="s">
        <v>78</v>
      </c>
      <c r="BK140" s="227">
        <f>ROUND(I140*H140,2)</f>
        <v>0</v>
      </c>
      <c r="BL140" s="16" t="s">
        <v>88</v>
      </c>
      <c r="BM140" s="226" t="s">
        <v>1042</v>
      </c>
    </row>
    <row r="141" s="2" customFormat="1">
      <c r="A141" s="37"/>
      <c r="B141" s="38"/>
      <c r="C141" s="39"/>
      <c r="D141" s="228" t="s">
        <v>160</v>
      </c>
      <c r="E141" s="39"/>
      <c r="F141" s="239" t="s">
        <v>172</v>
      </c>
      <c r="G141" s="39"/>
      <c r="H141" s="39"/>
      <c r="I141" s="230"/>
      <c r="J141" s="39"/>
      <c r="K141" s="39"/>
      <c r="L141" s="43"/>
      <c r="M141" s="231"/>
      <c r="N141" s="232"/>
      <c r="O141" s="90"/>
      <c r="P141" s="90"/>
      <c r="Q141" s="90"/>
      <c r="R141" s="90"/>
      <c r="S141" s="90"/>
      <c r="T141" s="91"/>
      <c r="U141" s="37"/>
      <c r="V141" s="37"/>
      <c r="W141" s="37"/>
      <c r="X141" s="37"/>
      <c r="Y141" s="37"/>
      <c r="Z141" s="37"/>
      <c r="AA141" s="37"/>
      <c r="AB141" s="37"/>
      <c r="AC141" s="37"/>
      <c r="AD141" s="37"/>
      <c r="AE141" s="37"/>
      <c r="AT141" s="16" t="s">
        <v>160</v>
      </c>
      <c r="AU141" s="16" t="s">
        <v>82</v>
      </c>
    </row>
    <row r="142" s="13" customFormat="1">
      <c r="A142" s="13"/>
      <c r="B142" s="240"/>
      <c r="C142" s="241"/>
      <c r="D142" s="228" t="s">
        <v>162</v>
      </c>
      <c r="E142" s="242" t="s">
        <v>1</v>
      </c>
      <c r="F142" s="243" t="s">
        <v>1043</v>
      </c>
      <c r="G142" s="241"/>
      <c r="H142" s="244">
        <v>14.800000000000001</v>
      </c>
      <c r="I142" s="245"/>
      <c r="J142" s="241"/>
      <c r="K142" s="241"/>
      <c r="L142" s="246"/>
      <c r="M142" s="247"/>
      <c r="N142" s="248"/>
      <c r="O142" s="248"/>
      <c r="P142" s="248"/>
      <c r="Q142" s="248"/>
      <c r="R142" s="248"/>
      <c r="S142" s="248"/>
      <c r="T142" s="249"/>
      <c r="U142" s="13"/>
      <c r="V142" s="13"/>
      <c r="W142" s="13"/>
      <c r="X142" s="13"/>
      <c r="Y142" s="13"/>
      <c r="Z142" s="13"/>
      <c r="AA142" s="13"/>
      <c r="AB142" s="13"/>
      <c r="AC142" s="13"/>
      <c r="AD142" s="13"/>
      <c r="AE142" s="13"/>
      <c r="AT142" s="250" t="s">
        <v>162</v>
      </c>
      <c r="AU142" s="250" t="s">
        <v>82</v>
      </c>
      <c r="AV142" s="13" t="s">
        <v>82</v>
      </c>
      <c r="AW142" s="13" t="s">
        <v>30</v>
      </c>
      <c r="AX142" s="13" t="s">
        <v>78</v>
      </c>
      <c r="AY142" s="250" t="s">
        <v>128</v>
      </c>
    </row>
    <row r="143" s="2" customFormat="1" ht="16.5" customHeight="1">
      <c r="A143" s="37"/>
      <c r="B143" s="38"/>
      <c r="C143" s="215" t="s">
        <v>91</v>
      </c>
      <c r="D143" s="215" t="s">
        <v>129</v>
      </c>
      <c r="E143" s="216" t="s">
        <v>174</v>
      </c>
      <c r="F143" s="217" t="s">
        <v>175</v>
      </c>
      <c r="G143" s="218" t="s">
        <v>176</v>
      </c>
      <c r="H143" s="219">
        <v>5</v>
      </c>
      <c r="I143" s="220"/>
      <c r="J143" s="221">
        <f>ROUND(I143*H143,2)</f>
        <v>0</v>
      </c>
      <c r="K143" s="217" t="s">
        <v>158</v>
      </c>
      <c r="L143" s="43"/>
      <c r="M143" s="222" t="s">
        <v>1</v>
      </c>
      <c r="N143" s="223" t="s">
        <v>38</v>
      </c>
      <c r="O143" s="90"/>
      <c r="P143" s="224">
        <f>O143*H143</f>
        <v>0</v>
      </c>
      <c r="Q143" s="224">
        <v>0</v>
      </c>
      <c r="R143" s="224">
        <f>Q143*H143</f>
        <v>0</v>
      </c>
      <c r="S143" s="224">
        <v>0.28999999999999998</v>
      </c>
      <c r="T143" s="225">
        <f>S143*H143</f>
        <v>1.45</v>
      </c>
      <c r="U143" s="37"/>
      <c r="V143" s="37"/>
      <c r="W143" s="37"/>
      <c r="X143" s="37"/>
      <c r="Y143" s="37"/>
      <c r="Z143" s="37"/>
      <c r="AA143" s="37"/>
      <c r="AB143" s="37"/>
      <c r="AC143" s="37"/>
      <c r="AD143" s="37"/>
      <c r="AE143" s="37"/>
      <c r="AR143" s="226" t="s">
        <v>88</v>
      </c>
      <c r="AT143" s="226" t="s">
        <v>129</v>
      </c>
      <c r="AU143" s="226" t="s">
        <v>82</v>
      </c>
      <c r="AY143" s="16" t="s">
        <v>128</v>
      </c>
      <c r="BE143" s="227">
        <f>IF(N143="základní",J143,0)</f>
        <v>0</v>
      </c>
      <c r="BF143" s="227">
        <f>IF(N143="snížená",J143,0)</f>
        <v>0</v>
      </c>
      <c r="BG143" s="227">
        <f>IF(N143="zákl. přenesená",J143,0)</f>
        <v>0</v>
      </c>
      <c r="BH143" s="227">
        <f>IF(N143="sníž. přenesená",J143,0)</f>
        <v>0</v>
      </c>
      <c r="BI143" s="227">
        <f>IF(N143="nulová",J143,0)</f>
        <v>0</v>
      </c>
      <c r="BJ143" s="16" t="s">
        <v>78</v>
      </c>
      <c r="BK143" s="227">
        <f>ROUND(I143*H143,2)</f>
        <v>0</v>
      </c>
      <c r="BL143" s="16" t="s">
        <v>88</v>
      </c>
      <c r="BM143" s="226" t="s">
        <v>1044</v>
      </c>
    </row>
    <row r="144" s="2" customFormat="1">
      <c r="A144" s="37"/>
      <c r="B144" s="38"/>
      <c r="C144" s="39"/>
      <c r="D144" s="228" t="s">
        <v>160</v>
      </c>
      <c r="E144" s="39"/>
      <c r="F144" s="239" t="s">
        <v>178</v>
      </c>
      <c r="G144" s="39"/>
      <c r="H144" s="39"/>
      <c r="I144" s="230"/>
      <c r="J144" s="39"/>
      <c r="K144" s="39"/>
      <c r="L144" s="43"/>
      <c r="M144" s="231"/>
      <c r="N144" s="232"/>
      <c r="O144" s="90"/>
      <c r="P144" s="90"/>
      <c r="Q144" s="90"/>
      <c r="R144" s="90"/>
      <c r="S144" s="90"/>
      <c r="T144" s="91"/>
      <c r="U144" s="37"/>
      <c r="V144" s="37"/>
      <c r="W144" s="37"/>
      <c r="X144" s="37"/>
      <c r="Y144" s="37"/>
      <c r="Z144" s="37"/>
      <c r="AA144" s="37"/>
      <c r="AB144" s="37"/>
      <c r="AC144" s="37"/>
      <c r="AD144" s="37"/>
      <c r="AE144" s="37"/>
      <c r="AT144" s="16" t="s">
        <v>160</v>
      </c>
      <c r="AU144" s="16" t="s">
        <v>82</v>
      </c>
    </row>
    <row r="145" s="2" customFormat="1">
      <c r="A145" s="37"/>
      <c r="B145" s="38"/>
      <c r="C145" s="39"/>
      <c r="D145" s="228" t="s">
        <v>134</v>
      </c>
      <c r="E145" s="39"/>
      <c r="F145" s="229" t="s">
        <v>1045</v>
      </c>
      <c r="G145" s="39"/>
      <c r="H145" s="39"/>
      <c r="I145" s="230"/>
      <c r="J145" s="39"/>
      <c r="K145" s="39"/>
      <c r="L145" s="43"/>
      <c r="M145" s="231"/>
      <c r="N145" s="232"/>
      <c r="O145" s="90"/>
      <c r="P145" s="90"/>
      <c r="Q145" s="90"/>
      <c r="R145" s="90"/>
      <c r="S145" s="90"/>
      <c r="T145" s="91"/>
      <c r="U145" s="37"/>
      <c r="V145" s="37"/>
      <c r="W145" s="37"/>
      <c r="X145" s="37"/>
      <c r="Y145" s="37"/>
      <c r="Z145" s="37"/>
      <c r="AA145" s="37"/>
      <c r="AB145" s="37"/>
      <c r="AC145" s="37"/>
      <c r="AD145" s="37"/>
      <c r="AE145" s="37"/>
      <c r="AT145" s="16" t="s">
        <v>134</v>
      </c>
      <c r="AU145" s="16" t="s">
        <v>82</v>
      </c>
    </row>
    <row r="146" s="13" customFormat="1">
      <c r="A146" s="13"/>
      <c r="B146" s="240"/>
      <c r="C146" s="241"/>
      <c r="D146" s="228" t="s">
        <v>162</v>
      </c>
      <c r="E146" s="242" t="s">
        <v>1</v>
      </c>
      <c r="F146" s="243" t="s">
        <v>91</v>
      </c>
      <c r="G146" s="241"/>
      <c r="H146" s="244">
        <v>5</v>
      </c>
      <c r="I146" s="245"/>
      <c r="J146" s="241"/>
      <c r="K146" s="241"/>
      <c r="L146" s="246"/>
      <c r="M146" s="247"/>
      <c r="N146" s="248"/>
      <c r="O146" s="248"/>
      <c r="P146" s="248"/>
      <c r="Q146" s="248"/>
      <c r="R146" s="248"/>
      <c r="S146" s="248"/>
      <c r="T146" s="249"/>
      <c r="U146" s="13"/>
      <c r="V146" s="13"/>
      <c r="W146" s="13"/>
      <c r="X146" s="13"/>
      <c r="Y146" s="13"/>
      <c r="Z146" s="13"/>
      <c r="AA146" s="13"/>
      <c r="AB146" s="13"/>
      <c r="AC146" s="13"/>
      <c r="AD146" s="13"/>
      <c r="AE146" s="13"/>
      <c r="AT146" s="250" t="s">
        <v>162</v>
      </c>
      <c r="AU146" s="250" t="s">
        <v>82</v>
      </c>
      <c r="AV146" s="13" t="s">
        <v>82</v>
      </c>
      <c r="AW146" s="13" t="s">
        <v>30</v>
      </c>
      <c r="AX146" s="13" t="s">
        <v>78</v>
      </c>
      <c r="AY146" s="250" t="s">
        <v>128</v>
      </c>
    </row>
    <row r="147" s="2" customFormat="1" ht="33" customHeight="1">
      <c r="A147" s="37"/>
      <c r="B147" s="38"/>
      <c r="C147" s="215" t="s">
        <v>94</v>
      </c>
      <c r="D147" s="215" t="s">
        <v>129</v>
      </c>
      <c r="E147" s="216" t="s">
        <v>1046</v>
      </c>
      <c r="F147" s="217" t="s">
        <v>1047</v>
      </c>
      <c r="G147" s="218" t="s">
        <v>183</v>
      </c>
      <c r="H147" s="219">
        <v>28.600000000000001</v>
      </c>
      <c r="I147" s="220"/>
      <c r="J147" s="221">
        <f>ROUND(I147*H147,2)</f>
        <v>0</v>
      </c>
      <c r="K147" s="217" t="s">
        <v>158</v>
      </c>
      <c r="L147" s="43"/>
      <c r="M147" s="222" t="s">
        <v>1</v>
      </c>
      <c r="N147" s="223" t="s">
        <v>38</v>
      </c>
      <c r="O147" s="90"/>
      <c r="P147" s="224">
        <f>O147*H147</f>
        <v>0</v>
      </c>
      <c r="Q147" s="224">
        <v>0</v>
      </c>
      <c r="R147" s="224">
        <f>Q147*H147</f>
        <v>0</v>
      </c>
      <c r="S147" s="224">
        <v>0</v>
      </c>
      <c r="T147" s="225">
        <f>S147*H147</f>
        <v>0</v>
      </c>
      <c r="U147" s="37"/>
      <c r="V147" s="37"/>
      <c r="W147" s="37"/>
      <c r="X147" s="37"/>
      <c r="Y147" s="37"/>
      <c r="Z147" s="37"/>
      <c r="AA147" s="37"/>
      <c r="AB147" s="37"/>
      <c r="AC147" s="37"/>
      <c r="AD147" s="37"/>
      <c r="AE147" s="37"/>
      <c r="AR147" s="226" t="s">
        <v>88</v>
      </c>
      <c r="AT147" s="226" t="s">
        <v>129</v>
      </c>
      <c r="AU147" s="226" t="s">
        <v>82</v>
      </c>
      <c r="AY147" s="16" t="s">
        <v>128</v>
      </c>
      <c r="BE147" s="227">
        <f>IF(N147="základní",J147,0)</f>
        <v>0</v>
      </c>
      <c r="BF147" s="227">
        <f>IF(N147="snížená",J147,0)</f>
        <v>0</v>
      </c>
      <c r="BG147" s="227">
        <f>IF(N147="zákl. přenesená",J147,0)</f>
        <v>0</v>
      </c>
      <c r="BH147" s="227">
        <f>IF(N147="sníž. přenesená",J147,0)</f>
        <v>0</v>
      </c>
      <c r="BI147" s="227">
        <f>IF(N147="nulová",J147,0)</f>
        <v>0</v>
      </c>
      <c r="BJ147" s="16" t="s">
        <v>78</v>
      </c>
      <c r="BK147" s="227">
        <f>ROUND(I147*H147,2)</f>
        <v>0</v>
      </c>
      <c r="BL147" s="16" t="s">
        <v>88</v>
      </c>
      <c r="BM147" s="226" t="s">
        <v>1048</v>
      </c>
    </row>
    <row r="148" s="2" customFormat="1">
      <c r="A148" s="37"/>
      <c r="B148" s="38"/>
      <c r="C148" s="39"/>
      <c r="D148" s="228" t="s">
        <v>160</v>
      </c>
      <c r="E148" s="39"/>
      <c r="F148" s="239" t="s">
        <v>1049</v>
      </c>
      <c r="G148" s="39"/>
      <c r="H148" s="39"/>
      <c r="I148" s="230"/>
      <c r="J148" s="39"/>
      <c r="K148" s="39"/>
      <c r="L148" s="43"/>
      <c r="M148" s="231"/>
      <c r="N148" s="232"/>
      <c r="O148" s="90"/>
      <c r="P148" s="90"/>
      <c r="Q148" s="90"/>
      <c r="R148" s="90"/>
      <c r="S148" s="90"/>
      <c r="T148" s="91"/>
      <c r="U148" s="37"/>
      <c r="V148" s="37"/>
      <c r="W148" s="37"/>
      <c r="X148" s="37"/>
      <c r="Y148" s="37"/>
      <c r="Z148" s="37"/>
      <c r="AA148" s="37"/>
      <c r="AB148" s="37"/>
      <c r="AC148" s="37"/>
      <c r="AD148" s="37"/>
      <c r="AE148" s="37"/>
      <c r="AT148" s="16" t="s">
        <v>160</v>
      </c>
      <c r="AU148" s="16" t="s">
        <v>82</v>
      </c>
    </row>
    <row r="149" s="2" customFormat="1">
      <c r="A149" s="37"/>
      <c r="B149" s="38"/>
      <c r="C149" s="39"/>
      <c r="D149" s="228" t="s">
        <v>134</v>
      </c>
      <c r="E149" s="39"/>
      <c r="F149" s="229" t="s">
        <v>192</v>
      </c>
      <c r="G149" s="39"/>
      <c r="H149" s="39"/>
      <c r="I149" s="230"/>
      <c r="J149" s="39"/>
      <c r="K149" s="39"/>
      <c r="L149" s="43"/>
      <c r="M149" s="231"/>
      <c r="N149" s="232"/>
      <c r="O149" s="90"/>
      <c r="P149" s="90"/>
      <c r="Q149" s="90"/>
      <c r="R149" s="90"/>
      <c r="S149" s="90"/>
      <c r="T149" s="91"/>
      <c r="U149" s="37"/>
      <c r="V149" s="37"/>
      <c r="W149" s="37"/>
      <c r="X149" s="37"/>
      <c r="Y149" s="37"/>
      <c r="Z149" s="37"/>
      <c r="AA149" s="37"/>
      <c r="AB149" s="37"/>
      <c r="AC149" s="37"/>
      <c r="AD149" s="37"/>
      <c r="AE149" s="37"/>
      <c r="AT149" s="16" t="s">
        <v>134</v>
      </c>
      <c r="AU149" s="16" t="s">
        <v>82</v>
      </c>
    </row>
    <row r="150" s="13" customFormat="1">
      <c r="A150" s="13"/>
      <c r="B150" s="240"/>
      <c r="C150" s="241"/>
      <c r="D150" s="228" t="s">
        <v>162</v>
      </c>
      <c r="E150" s="242" t="s">
        <v>1</v>
      </c>
      <c r="F150" s="243" t="s">
        <v>1050</v>
      </c>
      <c r="G150" s="241"/>
      <c r="H150" s="244">
        <v>28.600000000000001</v>
      </c>
      <c r="I150" s="245"/>
      <c r="J150" s="241"/>
      <c r="K150" s="241"/>
      <c r="L150" s="246"/>
      <c r="M150" s="247"/>
      <c r="N150" s="248"/>
      <c r="O150" s="248"/>
      <c r="P150" s="248"/>
      <c r="Q150" s="248"/>
      <c r="R150" s="248"/>
      <c r="S150" s="248"/>
      <c r="T150" s="249"/>
      <c r="U150" s="13"/>
      <c r="V150" s="13"/>
      <c r="W150" s="13"/>
      <c r="X150" s="13"/>
      <c r="Y150" s="13"/>
      <c r="Z150" s="13"/>
      <c r="AA150" s="13"/>
      <c r="AB150" s="13"/>
      <c r="AC150" s="13"/>
      <c r="AD150" s="13"/>
      <c r="AE150" s="13"/>
      <c r="AT150" s="250" t="s">
        <v>162</v>
      </c>
      <c r="AU150" s="250" t="s">
        <v>82</v>
      </c>
      <c r="AV150" s="13" t="s">
        <v>82</v>
      </c>
      <c r="AW150" s="13" t="s">
        <v>30</v>
      </c>
      <c r="AX150" s="13" t="s">
        <v>78</v>
      </c>
      <c r="AY150" s="250" t="s">
        <v>128</v>
      </c>
    </row>
    <row r="151" s="2" customFormat="1" ht="33" customHeight="1">
      <c r="A151" s="37"/>
      <c r="B151" s="38"/>
      <c r="C151" s="215" t="s">
        <v>97</v>
      </c>
      <c r="D151" s="215" t="s">
        <v>129</v>
      </c>
      <c r="E151" s="216" t="s">
        <v>1051</v>
      </c>
      <c r="F151" s="217" t="s">
        <v>1052</v>
      </c>
      <c r="G151" s="218" t="s">
        <v>183</v>
      </c>
      <c r="H151" s="219">
        <v>5.7000000000000002</v>
      </c>
      <c r="I151" s="220"/>
      <c r="J151" s="221">
        <f>ROUND(I151*H151,2)</f>
        <v>0</v>
      </c>
      <c r="K151" s="217" t="s">
        <v>158</v>
      </c>
      <c r="L151" s="43"/>
      <c r="M151" s="222" t="s">
        <v>1</v>
      </c>
      <c r="N151" s="223" t="s">
        <v>38</v>
      </c>
      <c r="O151" s="90"/>
      <c r="P151" s="224">
        <f>O151*H151</f>
        <v>0</v>
      </c>
      <c r="Q151" s="224">
        <v>0</v>
      </c>
      <c r="R151" s="224">
        <f>Q151*H151</f>
        <v>0</v>
      </c>
      <c r="S151" s="224">
        <v>0</v>
      </c>
      <c r="T151" s="225">
        <f>S151*H151</f>
        <v>0</v>
      </c>
      <c r="U151" s="37"/>
      <c r="V151" s="37"/>
      <c r="W151" s="37"/>
      <c r="X151" s="37"/>
      <c r="Y151" s="37"/>
      <c r="Z151" s="37"/>
      <c r="AA151" s="37"/>
      <c r="AB151" s="37"/>
      <c r="AC151" s="37"/>
      <c r="AD151" s="37"/>
      <c r="AE151" s="37"/>
      <c r="AR151" s="226" t="s">
        <v>88</v>
      </c>
      <c r="AT151" s="226" t="s">
        <v>129</v>
      </c>
      <c r="AU151" s="226" t="s">
        <v>82</v>
      </c>
      <c r="AY151" s="16" t="s">
        <v>128</v>
      </c>
      <c r="BE151" s="227">
        <f>IF(N151="základní",J151,0)</f>
        <v>0</v>
      </c>
      <c r="BF151" s="227">
        <f>IF(N151="snížená",J151,0)</f>
        <v>0</v>
      </c>
      <c r="BG151" s="227">
        <f>IF(N151="zákl. přenesená",J151,0)</f>
        <v>0</v>
      </c>
      <c r="BH151" s="227">
        <f>IF(N151="sníž. přenesená",J151,0)</f>
        <v>0</v>
      </c>
      <c r="BI151" s="227">
        <f>IF(N151="nulová",J151,0)</f>
        <v>0</v>
      </c>
      <c r="BJ151" s="16" t="s">
        <v>78</v>
      </c>
      <c r="BK151" s="227">
        <f>ROUND(I151*H151,2)</f>
        <v>0</v>
      </c>
      <c r="BL151" s="16" t="s">
        <v>88</v>
      </c>
      <c r="BM151" s="226" t="s">
        <v>1053</v>
      </c>
    </row>
    <row r="152" s="2" customFormat="1">
      <c r="A152" s="37"/>
      <c r="B152" s="38"/>
      <c r="C152" s="39"/>
      <c r="D152" s="228" t="s">
        <v>160</v>
      </c>
      <c r="E152" s="39"/>
      <c r="F152" s="239" t="s">
        <v>1054</v>
      </c>
      <c r="G152" s="39"/>
      <c r="H152" s="39"/>
      <c r="I152" s="230"/>
      <c r="J152" s="39"/>
      <c r="K152" s="39"/>
      <c r="L152" s="43"/>
      <c r="M152" s="231"/>
      <c r="N152" s="232"/>
      <c r="O152" s="90"/>
      <c r="P152" s="90"/>
      <c r="Q152" s="90"/>
      <c r="R152" s="90"/>
      <c r="S152" s="90"/>
      <c r="T152" s="91"/>
      <c r="U152" s="37"/>
      <c r="V152" s="37"/>
      <c r="W152" s="37"/>
      <c r="X152" s="37"/>
      <c r="Y152" s="37"/>
      <c r="Z152" s="37"/>
      <c r="AA152" s="37"/>
      <c r="AB152" s="37"/>
      <c r="AC152" s="37"/>
      <c r="AD152" s="37"/>
      <c r="AE152" s="37"/>
      <c r="AT152" s="16" t="s">
        <v>160</v>
      </c>
      <c r="AU152" s="16" t="s">
        <v>82</v>
      </c>
    </row>
    <row r="153" s="2" customFormat="1">
      <c r="A153" s="37"/>
      <c r="B153" s="38"/>
      <c r="C153" s="39"/>
      <c r="D153" s="228" t="s">
        <v>134</v>
      </c>
      <c r="E153" s="39"/>
      <c r="F153" s="229" t="s">
        <v>1055</v>
      </c>
      <c r="G153" s="39"/>
      <c r="H153" s="39"/>
      <c r="I153" s="230"/>
      <c r="J153" s="39"/>
      <c r="K153" s="39"/>
      <c r="L153" s="43"/>
      <c r="M153" s="231"/>
      <c r="N153" s="232"/>
      <c r="O153" s="90"/>
      <c r="P153" s="90"/>
      <c r="Q153" s="90"/>
      <c r="R153" s="90"/>
      <c r="S153" s="90"/>
      <c r="T153" s="91"/>
      <c r="U153" s="37"/>
      <c r="V153" s="37"/>
      <c r="W153" s="37"/>
      <c r="X153" s="37"/>
      <c r="Y153" s="37"/>
      <c r="Z153" s="37"/>
      <c r="AA153" s="37"/>
      <c r="AB153" s="37"/>
      <c r="AC153" s="37"/>
      <c r="AD153" s="37"/>
      <c r="AE153" s="37"/>
      <c r="AT153" s="16" t="s">
        <v>134</v>
      </c>
      <c r="AU153" s="16" t="s">
        <v>82</v>
      </c>
    </row>
    <row r="154" s="13" customFormat="1">
      <c r="A154" s="13"/>
      <c r="B154" s="240"/>
      <c r="C154" s="241"/>
      <c r="D154" s="228" t="s">
        <v>162</v>
      </c>
      <c r="E154" s="242" t="s">
        <v>1</v>
      </c>
      <c r="F154" s="243" t="s">
        <v>1056</v>
      </c>
      <c r="G154" s="241"/>
      <c r="H154" s="244">
        <v>5.7000000000000002</v>
      </c>
      <c r="I154" s="245"/>
      <c r="J154" s="241"/>
      <c r="K154" s="241"/>
      <c r="L154" s="246"/>
      <c r="M154" s="247"/>
      <c r="N154" s="248"/>
      <c r="O154" s="248"/>
      <c r="P154" s="248"/>
      <c r="Q154" s="248"/>
      <c r="R154" s="248"/>
      <c r="S154" s="248"/>
      <c r="T154" s="249"/>
      <c r="U154" s="13"/>
      <c r="V154" s="13"/>
      <c r="W154" s="13"/>
      <c r="X154" s="13"/>
      <c r="Y154" s="13"/>
      <c r="Z154" s="13"/>
      <c r="AA154" s="13"/>
      <c r="AB154" s="13"/>
      <c r="AC154" s="13"/>
      <c r="AD154" s="13"/>
      <c r="AE154" s="13"/>
      <c r="AT154" s="250" t="s">
        <v>162</v>
      </c>
      <c r="AU154" s="250" t="s">
        <v>82</v>
      </c>
      <c r="AV154" s="13" t="s">
        <v>82</v>
      </c>
      <c r="AW154" s="13" t="s">
        <v>30</v>
      </c>
      <c r="AX154" s="13" t="s">
        <v>78</v>
      </c>
      <c r="AY154" s="250" t="s">
        <v>128</v>
      </c>
    </row>
    <row r="155" s="2" customFormat="1">
      <c r="A155" s="37"/>
      <c r="B155" s="38"/>
      <c r="C155" s="215" t="s">
        <v>100</v>
      </c>
      <c r="D155" s="215" t="s">
        <v>129</v>
      </c>
      <c r="E155" s="216" t="s">
        <v>211</v>
      </c>
      <c r="F155" s="217" t="s">
        <v>212</v>
      </c>
      <c r="G155" s="218" t="s">
        <v>183</v>
      </c>
      <c r="H155" s="219">
        <v>21.199999999999999</v>
      </c>
      <c r="I155" s="220"/>
      <c r="J155" s="221">
        <f>ROUND(I155*H155,2)</f>
        <v>0</v>
      </c>
      <c r="K155" s="217" t="s">
        <v>1</v>
      </c>
      <c r="L155" s="43"/>
      <c r="M155" s="222" t="s">
        <v>1</v>
      </c>
      <c r="N155" s="223" t="s">
        <v>38</v>
      </c>
      <c r="O155" s="90"/>
      <c r="P155" s="224">
        <f>O155*H155</f>
        <v>0</v>
      </c>
      <c r="Q155" s="224">
        <v>0</v>
      </c>
      <c r="R155" s="224">
        <f>Q155*H155</f>
        <v>0</v>
      </c>
      <c r="S155" s="224">
        <v>0</v>
      </c>
      <c r="T155" s="225">
        <f>S155*H155</f>
        <v>0</v>
      </c>
      <c r="U155" s="37"/>
      <c r="V155" s="37"/>
      <c r="W155" s="37"/>
      <c r="X155" s="37"/>
      <c r="Y155" s="37"/>
      <c r="Z155" s="37"/>
      <c r="AA155" s="37"/>
      <c r="AB155" s="37"/>
      <c r="AC155" s="37"/>
      <c r="AD155" s="37"/>
      <c r="AE155" s="37"/>
      <c r="AR155" s="226" t="s">
        <v>88</v>
      </c>
      <c r="AT155" s="226" t="s">
        <v>129</v>
      </c>
      <c r="AU155" s="226" t="s">
        <v>82</v>
      </c>
      <c r="AY155" s="16" t="s">
        <v>128</v>
      </c>
      <c r="BE155" s="227">
        <f>IF(N155="základní",J155,0)</f>
        <v>0</v>
      </c>
      <c r="BF155" s="227">
        <f>IF(N155="snížená",J155,0)</f>
        <v>0</v>
      </c>
      <c r="BG155" s="227">
        <f>IF(N155="zákl. přenesená",J155,0)</f>
        <v>0</v>
      </c>
      <c r="BH155" s="227">
        <f>IF(N155="sníž. přenesená",J155,0)</f>
        <v>0</v>
      </c>
      <c r="BI155" s="227">
        <f>IF(N155="nulová",J155,0)</f>
        <v>0</v>
      </c>
      <c r="BJ155" s="16" t="s">
        <v>78</v>
      </c>
      <c r="BK155" s="227">
        <f>ROUND(I155*H155,2)</f>
        <v>0</v>
      </c>
      <c r="BL155" s="16" t="s">
        <v>88</v>
      </c>
      <c r="BM155" s="226" t="s">
        <v>1057</v>
      </c>
    </row>
    <row r="156" s="2" customFormat="1">
      <c r="A156" s="37"/>
      <c r="B156" s="38"/>
      <c r="C156" s="39"/>
      <c r="D156" s="228" t="s">
        <v>160</v>
      </c>
      <c r="E156" s="39"/>
      <c r="F156" s="239" t="s">
        <v>214</v>
      </c>
      <c r="G156" s="39"/>
      <c r="H156" s="39"/>
      <c r="I156" s="230"/>
      <c r="J156" s="39"/>
      <c r="K156" s="39"/>
      <c r="L156" s="43"/>
      <c r="M156" s="231"/>
      <c r="N156" s="232"/>
      <c r="O156" s="90"/>
      <c r="P156" s="90"/>
      <c r="Q156" s="90"/>
      <c r="R156" s="90"/>
      <c r="S156" s="90"/>
      <c r="T156" s="91"/>
      <c r="U156" s="37"/>
      <c r="V156" s="37"/>
      <c r="W156" s="37"/>
      <c r="X156" s="37"/>
      <c r="Y156" s="37"/>
      <c r="Z156" s="37"/>
      <c r="AA156" s="37"/>
      <c r="AB156" s="37"/>
      <c r="AC156" s="37"/>
      <c r="AD156" s="37"/>
      <c r="AE156" s="37"/>
      <c r="AT156" s="16" t="s">
        <v>160</v>
      </c>
      <c r="AU156" s="16" t="s">
        <v>82</v>
      </c>
    </row>
    <row r="157" s="2" customFormat="1">
      <c r="A157" s="37"/>
      <c r="B157" s="38"/>
      <c r="C157" s="39"/>
      <c r="D157" s="228" t="s">
        <v>134</v>
      </c>
      <c r="E157" s="39"/>
      <c r="F157" s="229" t="s">
        <v>215</v>
      </c>
      <c r="G157" s="39"/>
      <c r="H157" s="39"/>
      <c r="I157" s="230"/>
      <c r="J157" s="39"/>
      <c r="K157" s="39"/>
      <c r="L157" s="43"/>
      <c r="M157" s="231"/>
      <c r="N157" s="232"/>
      <c r="O157" s="90"/>
      <c r="P157" s="90"/>
      <c r="Q157" s="90"/>
      <c r="R157" s="90"/>
      <c r="S157" s="90"/>
      <c r="T157" s="91"/>
      <c r="U157" s="37"/>
      <c r="V157" s="37"/>
      <c r="W157" s="37"/>
      <c r="X157" s="37"/>
      <c r="Y157" s="37"/>
      <c r="Z157" s="37"/>
      <c r="AA157" s="37"/>
      <c r="AB157" s="37"/>
      <c r="AC157" s="37"/>
      <c r="AD157" s="37"/>
      <c r="AE157" s="37"/>
      <c r="AT157" s="16" t="s">
        <v>134</v>
      </c>
      <c r="AU157" s="16" t="s">
        <v>82</v>
      </c>
    </row>
    <row r="158" s="13" customFormat="1">
      <c r="A158" s="13"/>
      <c r="B158" s="240"/>
      <c r="C158" s="241"/>
      <c r="D158" s="228" t="s">
        <v>162</v>
      </c>
      <c r="E158" s="242" t="s">
        <v>1</v>
      </c>
      <c r="F158" s="243" t="s">
        <v>1058</v>
      </c>
      <c r="G158" s="241"/>
      <c r="H158" s="244">
        <v>21.199999999999999</v>
      </c>
      <c r="I158" s="245"/>
      <c r="J158" s="241"/>
      <c r="K158" s="241"/>
      <c r="L158" s="246"/>
      <c r="M158" s="247"/>
      <c r="N158" s="248"/>
      <c r="O158" s="248"/>
      <c r="P158" s="248"/>
      <c r="Q158" s="248"/>
      <c r="R158" s="248"/>
      <c r="S158" s="248"/>
      <c r="T158" s="249"/>
      <c r="U158" s="13"/>
      <c r="V158" s="13"/>
      <c r="W158" s="13"/>
      <c r="X158" s="13"/>
      <c r="Y158" s="13"/>
      <c r="Z158" s="13"/>
      <c r="AA158" s="13"/>
      <c r="AB158" s="13"/>
      <c r="AC158" s="13"/>
      <c r="AD158" s="13"/>
      <c r="AE158" s="13"/>
      <c r="AT158" s="250" t="s">
        <v>162</v>
      </c>
      <c r="AU158" s="250" t="s">
        <v>82</v>
      </c>
      <c r="AV158" s="13" t="s">
        <v>82</v>
      </c>
      <c r="AW158" s="13" t="s">
        <v>30</v>
      </c>
      <c r="AX158" s="13" t="s">
        <v>78</v>
      </c>
      <c r="AY158" s="250" t="s">
        <v>128</v>
      </c>
    </row>
    <row r="159" s="2" customFormat="1" ht="16.5" customHeight="1">
      <c r="A159" s="37"/>
      <c r="B159" s="38"/>
      <c r="C159" s="251" t="s">
        <v>136</v>
      </c>
      <c r="D159" s="251" t="s">
        <v>200</v>
      </c>
      <c r="E159" s="252" t="s">
        <v>218</v>
      </c>
      <c r="F159" s="253" t="s">
        <v>219</v>
      </c>
      <c r="G159" s="254" t="s">
        <v>220</v>
      </c>
      <c r="H159" s="255">
        <v>38.159999999999997</v>
      </c>
      <c r="I159" s="256"/>
      <c r="J159" s="257">
        <f>ROUND(I159*H159,2)</f>
        <v>0</v>
      </c>
      <c r="K159" s="253" t="s">
        <v>158</v>
      </c>
      <c r="L159" s="258"/>
      <c r="M159" s="259" t="s">
        <v>1</v>
      </c>
      <c r="N159" s="260" t="s">
        <v>38</v>
      </c>
      <c r="O159" s="90"/>
      <c r="P159" s="224">
        <f>O159*H159</f>
        <v>0</v>
      </c>
      <c r="Q159" s="224">
        <v>1</v>
      </c>
      <c r="R159" s="224">
        <f>Q159*H159</f>
        <v>38.159999999999997</v>
      </c>
      <c r="S159" s="224">
        <v>0</v>
      </c>
      <c r="T159" s="225">
        <f>S159*H159</f>
        <v>0</v>
      </c>
      <c r="U159" s="37"/>
      <c r="V159" s="37"/>
      <c r="W159" s="37"/>
      <c r="X159" s="37"/>
      <c r="Y159" s="37"/>
      <c r="Z159" s="37"/>
      <c r="AA159" s="37"/>
      <c r="AB159" s="37"/>
      <c r="AC159" s="37"/>
      <c r="AD159" s="37"/>
      <c r="AE159" s="37"/>
      <c r="AR159" s="226" t="s">
        <v>100</v>
      </c>
      <c r="AT159" s="226" t="s">
        <v>200</v>
      </c>
      <c r="AU159" s="226" t="s">
        <v>82</v>
      </c>
      <c r="AY159" s="16" t="s">
        <v>128</v>
      </c>
      <c r="BE159" s="227">
        <f>IF(N159="základní",J159,0)</f>
        <v>0</v>
      </c>
      <c r="BF159" s="227">
        <f>IF(N159="snížená",J159,0)</f>
        <v>0</v>
      </c>
      <c r="BG159" s="227">
        <f>IF(N159="zákl. přenesená",J159,0)</f>
        <v>0</v>
      </c>
      <c r="BH159" s="227">
        <f>IF(N159="sníž. přenesená",J159,0)</f>
        <v>0</v>
      </c>
      <c r="BI159" s="227">
        <f>IF(N159="nulová",J159,0)</f>
        <v>0</v>
      </c>
      <c r="BJ159" s="16" t="s">
        <v>78</v>
      </c>
      <c r="BK159" s="227">
        <f>ROUND(I159*H159,2)</f>
        <v>0</v>
      </c>
      <c r="BL159" s="16" t="s">
        <v>88</v>
      </c>
      <c r="BM159" s="226" t="s">
        <v>1059</v>
      </c>
    </row>
    <row r="160" s="2" customFormat="1">
      <c r="A160" s="37"/>
      <c r="B160" s="38"/>
      <c r="C160" s="39"/>
      <c r="D160" s="228" t="s">
        <v>160</v>
      </c>
      <c r="E160" s="39"/>
      <c r="F160" s="239" t="s">
        <v>219</v>
      </c>
      <c r="G160" s="39"/>
      <c r="H160" s="39"/>
      <c r="I160" s="230"/>
      <c r="J160" s="39"/>
      <c r="K160" s="39"/>
      <c r="L160" s="43"/>
      <c r="M160" s="231"/>
      <c r="N160" s="232"/>
      <c r="O160" s="90"/>
      <c r="P160" s="90"/>
      <c r="Q160" s="90"/>
      <c r="R160" s="90"/>
      <c r="S160" s="90"/>
      <c r="T160" s="91"/>
      <c r="U160" s="37"/>
      <c r="V160" s="37"/>
      <c r="W160" s="37"/>
      <c r="X160" s="37"/>
      <c r="Y160" s="37"/>
      <c r="Z160" s="37"/>
      <c r="AA160" s="37"/>
      <c r="AB160" s="37"/>
      <c r="AC160" s="37"/>
      <c r="AD160" s="37"/>
      <c r="AE160" s="37"/>
      <c r="AT160" s="16" t="s">
        <v>160</v>
      </c>
      <c r="AU160" s="16" t="s">
        <v>82</v>
      </c>
    </row>
    <row r="161" s="13" customFormat="1">
      <c r="A161" s="13"/>
      <c r="B161" s="240"/>
      <c r="C161" s="241"/>
      <c r="D161" s="228" t="s">
        <v>162</v>
      </c>
      <c r="E161" s="241"/>
      <c r="F161" s="243" t="s">
        <v>1060</v>
      </c>
      <c r="G161" s="241"/>
      <c r="H161" s="244">
        <v>38.159999999999997</v>
      </c>
      <c r="I161" s="245"/>
      <c r="J161" s="241"/>
      <c r="K161" s="241"/>
      <c r="L161" s="246"/>
      <c r="M161" s="247"/>
      <c r="N161" s="248"/>
      <c r="O161" s="248"/>
      <c r="P161" s="248"/>
      <c r="Q161" s="248"/>
      <c r="R161" s="248"/>
      <c r="S161" s="248"/>
      <c r="T161" s="249"/>
      <c r="U161" s="13"/>
      <c r="V161" s="13"/>
      <c r="W161" s="13"/>
      <c r="X161" s="13"/>
      <c r="Y161" s="13"/>
      <c r="Z161" s="13"/>
      <c r="AA161" s="13"/>
      <c r="AB161" s="13"/>
      <c r="AC161" s="13"/>
      <c r="AD161" s="13"/>
      <c r="AE161" s="13"/>
      <c r="AT161" s="250" t="s">
        <v>162</v>
      </c>
      <c r="AU161" s="250" t="s">
        <v>82</v>
      </c>
      <c r="AV161" s="13" t="s">
        <v>82</v>
      </c>
      <c r="AW161" s="13" t="s">
        <v>4</v>
      </c>
      <c r="AX161" s="13" t="s">
        <v>78</v>
      </c>
      <c r="AY161" s="250" t="s">
        <v>128</v>
      </c>
    </row>
    <row r="162" s="2" customFormat="1">
      <c r="A162" s="37"/>
      <c r="B162" s="38"/>
      <c r="C162" s="215" t="s">
        <v>210</v>
      </c>
      <c r="D162" s="215" t="s">
        <v>129</v>
      </c>
      <c r="E162" s="216" t="s">
        <v>224</v>
      </c>
      <c r="F162" s="217" t="s">
        <v>212</v>
      </c>
      <c r="G162" s="218" t="s">
        <v>183</v>
      </c>
      <c r="H162" s="219">
        <v>5.7000000000000002</v>
      </c>
      <c r="I162" s="220"/>
      <c r="J162" s="221">
        <f>ROUND(I162*H162,2)</f>
        <v>0</v>
      </c>
      <c r="K162" s="217" t="s">
        <v>1</v>
      </c>
      <c r="L162" s="43"/>
      <c r="M162" s="222" t="s">
        <v>1</v>
      </c>
      <c r="N162" s="223" t="s">
        <v>38</v>
      </c>
      <c r="O162" s="90"/>
      <c r="P162" s="224">
        <f>O162*H162</f>
        <v>0</v>
      </c>
      <c r="Q162" s="224">
        <v>0</v>
      </c>
      <c r="R162" s="224">
        <f>Q162*H162</f>
        <v>0</v>
      </c>
      <c r="S162" s="224">
        <v>0</v>
      </c>
      <c r="T162" s="225">
        <f>S162*H162</f>
        <v>0</v>
      </c>
      <c r="U162" s="37"/>
      <c r="V162" s="37"/>
      <c r="W162" s="37"/>
      <c r="X162" s="37"/>
      <c r="Y162" s="37"/>
      <c r="Z162" s="37"/>
      <c r="AA162" s="37"/>
      <c r="AB162" s="37"/>
      <c r="AC162" s="37"/>
      <c r="AD162" s="37"/>
      <c r="AE162" s="37"/>
      <c r="AR162" s="226" t="s">
        <v>88</v>
      </c>
      <c r="AT162" s="226" t="s">
        <v>129</v>
      </c>
      <c r="AU162" s="226" t="s">
        <v>82</v>
      </c>
      <c r="AY162" s="16" t="s">
        <v>128</v>
      </c>
      <c r="BE162" s="227">
        <f>IF(N162="základní",J162,0)</f>
        <v>0</v>
      </c>
      <c r="BF162" s="227">
        <f>IF(N162="snížená",J162,0)</f>
        <v>0</v>
      </c>
      <c r="BG162" s="227">
        <f>IF(N162="zákl. přenesená",J162,0)</f>
        <v>0</v>
      </c>
      <c r="BH162" s="227">
        <f>IF(N162="sníž. přenesená",J162,0)</f>
        <v>0</v>
      </c>
      <c r="BI162" s="227">
        <f>IF(N162="nulová",J162,0)</f>
        <v>0</v>
      </c>
      <c r="BJ162" s="16" t="s">
        <v>78</v>
      </c>
      <c r="BK162" s="227">
        <f>ROUND(I162*H162,2)</f>
        <v>0</v>
      </c>
      <c r="BL162" s="16" t="s">
        <v>88</v>
      </c>
      <c r="BM162" s="226" t="s">
        <v>1061</v>
      </c>
    </row>
    <row r="163" s="2" customFormat="1">
      <c r="A163" s="37"/>
      <c r="B163" s="38"/>
      <c r="C163" s="39"/>
      <c r="D163" s="228" t="s">
        <v>160</v>
      </c>
      <c r="E163" s="39"/>
      <c r="F163" s="239" t="s">
        <v>214</v>
      </c>
      <c r="G163" s="39"/>
      <c r="H163" s="39"/>
      <c r="I163" s="230"/>
      <c r="J163" s="39"/>
      <c r="K163" s="39"/>
      <c r="L163" s="43"/>
      <c r="M163" s="231"/>
      <c r="N163" s="232"/>
      <c r="O163" s="90"/>
      <c r="P163" s="90"/>
      <c r="Q163" s="90"/>
      <c r="R163" s="90"/>
      <c r="S163" s="90"/>
      <c r="T163" s="91"/>
      <c r="U163" s="37"/>
      <c r="V163" s="37"/>
      <c r="W163" s="37"/>
      <c r="X163" s="37"/>
      <c r="Y163" s="37"/>
      <c r="Z163" s="37"/>
      <c r="AA163" s="37"/>
      <c r="AB163" s="37"/>
      <c r="AC163" s="37"/>
      <c r="AD163" s="37"/>
      <c r="AE163" s="37"/>
      <c r="AT163" s="16" t="s">
        <v>160</v>
      </c>
      <c r="AU163" s="16" t="s">
        <v>82</v>
      </c>
    </row>
    <row r="164" s="2" customFormat="1">
      <c r="A164" s="37"/>
      <c r="B164" s="38"/>
      <c r="C164" s="39"/>
      <c r="D164" s="228" t="s">
        <v>134</v>
      </c>
      <c r="E164" s="39"/>
      <c r="F164" s="229" t="s">
        <v>1062</v>
      </c>
      <c r="G164" s="39"/>
      <c r="H164" s="39"/>
      <c r="I164" s="230"/>
      <c r="J164" s="39"/>
      <c r="K164" s="39"/>
      <c r="L164" s="43"/>
      <c r="M164" s="231"/>
      <c r="N164" s="232"/>
      <c r="O164" s="90"/>
      <c r="P164" s="90"/>
      <c r="Q164" s="90"/>
      <c r="R164" s="90"/>
      <c r="S164" s="90"/>
      <c r="T164" s="91"/>
      <c r="U164" s="37"/>
      <c r="V164" s="37"/>
      <c r="W164" s="37"/>
      <c r="X164" s="37"/>
      <c r="Y164" s="37"/>
      <c r="Z164" s="37"/>
      <c r="AA164" s="37"/>
      <c r="AB164" s="37"/>
      <c r="AC164" s="37"/>
      <c r="AD164" s="37"/>
      <c r="AE164" s="37"/>
      <c r="AT164" s="16" t="s">
        <v>134</v>
      </c>
      <c r="AU164" s="16" t="s">
        <v>82</v>
      </c>
    </row>
    <row r="165" s="13" customFormat="1">
      <c r="A165" s="13"/>
      <c r="B165" s="240"/>
      <c r="C165" s="241"/>
      <c r="D165" s="228" t="s">
        <v>162</v>
      </c>
      <c r="E165" s="242" t="s">
        <v>1</v>
      </c>
      <c r="F165" s="243" t="s">
        <v>1056</v>
      </c>
      <c r="G165" s="241"/>
      <c r="H165" s="244">
        <v>5.7000000000000002</v>
      </c>
      <c r="I165" s="245"/>
      <c r="J165" s="241"/>
      <c r="K165" s="241"/>
      <c r="L165" s="246"/>
      <c r="M165" s="247"/>
      <c r="N165" s="248"/>
      <c r="O165" s="248"/>
      <c r="P165" s="248"/>
      <c r="Q165" s="248"/>
      <c r="R165" s="248"/>
      <c r="S165" s="248"/>
      <c r="T165" s="249"/>
      <c r="U165" s="13"/>
      <c r="V165" s="13"/>
      <c r="W165" s="13"/>
      <c r="X165" s="13"/>
      <c r="Y165" s="13"/>
      <c r="Z165" s="13"/>
      <c r="AA165" s="13"/>
      <c r="AB165" s="13"/>
      <c r="AC165" s="13"/>
      <c r="AD165" s="13"/>
      <c r="AE165" s="13"/>
      <c r="AT165" s="250" t="s">
        <v>162</v>
      </c>
      <c r="AU165" s="250" t="s">
        <v>82</v>
      </c>
      <c r="AV165" s="13" t="s">
        <v>82</v>
      </c>
      <c r="AW165" s="13" t="s">
        <v>30</v>
      </c>
      <c r="AX165" s="13" t="s">
        <v>78</v>
      </c>
      <c r="AY165" s="250" t="s">
        <v>128</v>
      </c>
    </row>
    <row r="166" s="2" customFormat="1" ht="16.5" customHeight="1">
      <c r="A166" s="37"/>
      <c r="B166" s="38"/>
      <c r="C166" s="251" t="s">
        <v>217</v>
      </c>
      <c r="D166" s="251" t="s">
        <v>200</v>
      </c>
      <c r="E166" s="252" t="s">
        <v>1063</v>
      </c>
      <c r="F166" s="253" t="s">
        <v>1064</v>
      </c>
      <c r="G166" s="254" t="s">
        <v>220</v>
      </c>
      <c r="H166" s="255">
        <v>10.26</v>
      </c>
      <c r="I166" s="256"/>
      <c r="J166" s="257">
        <f>ROUND(I166*H166,2)</f>
        <v>0</v>
      </c>
      <c r="K166" s="253" t="s">
        <v>158</v>
      </c>
      <c r="L166" s="258"/>
      <c r="M166" s="259" t="s">
        <v>1</v>
      </c>
      <c r="N166" s="260" t="s">
        <v>38</v>
      </c>
      <c r="O166" s="90"/>
      <c r="P166" s="224">
        <f>O166*H166</f>
        <v>0</v>
      </c>
      <c r="Q166" s="224">
        <v>1</v>
      </c>
      <c r="R166" s="224">
        <f>Q166*H166</f>
        <v>10.26</v>
      </c>
      <c r="S166" s="224">
        <v>0</v>
      </c>
      <c r="T166" s="225">
        <f>S166*H166</f>
        <v>0</v>
      </c>
      <c r="U166" s="37"/>
      <c r="V166" s="37"/>
      <c r="W166" s="37"/>
      <c r="X166" s="37"/>
      <c r="Y166" s="37"/>
      <c r="Z166" s="37"/>
      <c r="AA166" s="37"/>
      <c r="AB166" s="37"/>
      <c r="AC166" s="37"/>
      <c r="AD166" s="37"/>
      <c r="AE166" s="37"/>
      <c r="AR166" s="226" t="s">
        <v>100</v>
      </c>
      <c r="AT166" s="226" t="s">
        <v>200</v>
      </c>
      <c r="AU166" s="226" t="s">
        <v>82</v>
      </c>
      <c r="AY166" s="16" t="s">
        <v>128</v>
      </c>
      <c r="BE166" s="227">
        <f>IF(N166="základní",J166,0)</f>
        <v>0</v>
      </c>
      <c r="BF166" s="227">
        <f>IF(N166="snížená",J166,0)</f>
        <v>0</v>
      </c>
      <c r="BG166" s="227">
        <f>IF(N166="zákl. přenesená",J166,0)</f>
        <v>0</v>
      </c>
      <c r="BH166" s="227">
        <f>IF(N166="sníž. přenesená",J166,0)</f>
        <v>0</v>
      </c>
      <c r="BI166" s="227">
        <f>IF(N166="nulová",J166,0)</f>
        <v>0</v>
      </c>
      <c r="BJ166" s="16" t="s">
        <v>78</v>
      </c>
      <c r="BK166" s="227">
        <f>ROUND(I166*H166,2)</f>
        <v>0</v>
      </c>
      <c r="BL166" s="16" t="s">
        <v>88</v>
      </c>
      <c r="BM166" s="226" t="s">
        <v>1065</v>
      </c>
    </row>
    <row r="167" s="2" customFormat="1">
      <c r="A167" s="37"/>
      <c r="B167" s="38"/>
      <c r="C167" s="39"/>
      <c r="D167" s="228" t="s">
        <v>160</v>
      </c>
      <c r="E167" s="39"/>
      <c r="F167" s="239" t="s">
        <v>1064</v>
      </c>
      <c r="G167" s="39"/>
      <c r="H167" s="39"/>
      <c r="I167" s="230"/>
      <c r="J167" s="39"/>
      <c r="K167" s="39"/>
      <c r="L167" s="43"/>
      <c r="M167" s="231"/>
      <c r="N167" s="232"/>
      <c r="O167" s="90"/>
      <c r="P167" s="90"/>
      <c r="Q167" s="90"/>
      <c r="R167" s="90"/>
      <c r="S167" s="90"/>
      <c r="T167" s="91"/>
      <c r="U167" s="37"/>
      <c r="V167" s="37"/>
      <c r="W167" s="37"/>
      <c r="X167" s="37"/>
      <c r="Y167" s="37"/>
      <c r="Z167" s="37"/>
      <c r="AA167" s="37"/>
      <c r="AB167" s="37"/>
      <c r="AC167" s="37"/>
      <c r="AD167" s="37"/>
      <c r="AE167" s="37"/>
      <c r="AT167" s="16" t="s">
        <v>160</v>
      </c>
      <c r="AU167" s="16" t="s">
        <v>82</v>
      </c>
    </row>
    <row r="168" s="2" customFormat="1">
      <c r="A168" s="37"/>
      <c r="B168" s="38"/>
      <c r="C168" s="39"/>
      <c r="D168" s="228" t="s">
        <v>134</v>
      </c>
      <c r="E168" s="39"/>
      <c r="F168" s="229" t="s">
        <v>1062</v>
      </c>
      <c r="G168" s="39"/>
      <c r="H168" s="39"/>
      <c r="I168" s="230"/>
      <c r="J168" s="39"/>
      <c r="K168" s="39"/>
      <c r="L168" s="43"/>
      <c r="M168" s="231"/>
      <c r="N168" s="232"/>
      <c r="O168" s="90"/>
      <c r="P168" s="90"/>
      <c r="Q168" s="90"/>
      <c r="R168" s="90"/>
      <c r="S168" s="90"/>
      <c r="T168" s="91"/>
      <c r="U168" s="37"/>
      <c r="V168" s="37"/>
      <c r="W168" s="37"/>
      <c r="X168" s="37"/>
      <c r="Y168" s="37"/>
      <c r="Z168" s="37"/>
      <c r="AA168" s="37"/>
      <c r="AB168" s="37"/>
      <c r="AC168" s="37"/>
      <c r="AD168" s="37"/>
      <c r="AE168" s="37"/>
      <c r="AT168" s="16" t="s">
        <v>134</v>
      </c>
      <c r="AU168" s="16" t="s">
        <v>82</v>
      </c>
    </row>
    <row r="169" s="13" customFormat="1">
      <c r="A169" s="13"/>
      <c r="B169" s="240"/>
      <c r="C169" s="241"/>
      <c r="D169" s="228" t="s">
        <v>162</v>
      </c>
      <c r="E169" s="241"/>
      <c r="F169" s="243" t="s">
        <v>1066</v>
      </c>
      <c r="G169" s="241"/>
      <c r="H169" s="244">
        <v>10.26</v>
      </c>
      <c r="I169" s="245"/>
      <c r="J169" s="241"/>
      <c r="K169" s="241"/>
      <c r="L169" s="246"/>
      <c r="M169" s="247"/>
      <c r="N169" s="248"/>
      <c r="O169" s="248"/>
      <c r="P169" s="248"/>
      <c r="Q169" s="248"/>
      <c r="R169" s="248"/>
      <c r="S169" s="248"/>
      <c r="T169" s="249"/>
      <c r="U169" s="13"/>
      <c r="V169" s="13"/>
      <c r="W169" s="13"/>
      <c r="X169" s="13"/>
      <c r="Y169" s="13"/>
      <c r="Z169" s="13"/>
      <c r="AA169" s="13"/>
      <c r="AB169" s="13"/>
      <c r="AC169" s="13"/>
      <c r="AD169" s="13"/>
      <c r="AE169" s="13"/>
      <c r="AT169" s="250" t="s">
        <v>162</v>
      </c>
      <c r="AU169" s="250" t="s">
        <v>82</v>
      </c>
      <c r="AV169" s="13" t="s">
        <v>82</v>
      </c>
      <c r="AW169" s="13" t="s">
        <v>4</v>
      </c>
      <c r="AX169" s="13" t="s">
        <v>78</v>
      </c>
      <c r="AY169" s="250" t="s">
        <v>128</v>
      </c>
    </row>
    <row r="170" s="12" customFormat="1" ht="22.8" customHeight="1">
      <c r="A170" s="12"/>
      <c r="B170" s="201"/>
      <c r="C170" s="202"/>
      <c r="D170" s="203" t="s">
        <v>72</v>
      </c>
      <c r="E170" s="233" t="s">
        <v>82</v>
      </c>
      <c r="F170" s="233" t="s">
        <v>227</v>
      </c>
      <c r="G170" s="202"/>
      <c r="H170" s="202"/>
      <c r="I170" s="205"/>
      <c r="J170" s="234">
        <f>BK170</f>
        <v>0</v>
      </c>
      <c r="K170" s="202"/>
      <c r="L170" s="207"/>
      <c r="M170" s="208"/>
      <c r="N170" s="209"/>
      <c r="O170" s="209"/>
      <c r="P170" s="210">
        <f>SUM(P171:P182)</f>
        <v>0</v>
      </c>
      <c r="Q170" s="209"/>
      <c r="R170" s="210">
        <f>SUM(R171:R182)</f>
        <v>6.4961100000000007</v>
      </c>
      <c r="S170" s="209"/>
      <c r="T170" s="211">
        <f>SUM(T171:T182)</f>
        <v>0</v>
      </c>
      <c r="U170" s="12"/>
      <c r="V170" s="12"/>
      <c r="W170" s="12"/>
      <c r="X170" s="12"/>
      <c r="Y170" s="12"/>
      <c r="Z170" s="12"/>
      <c r="AA170" s="12"/>
      <c r="AB170" s="12"/>
      <c r="AC170" s="12"/>
      <c r="AD170" s="12"/>
      <c r="AE170" s="12"/>
      <c r="AR170" s="212" t="s">
        <v>78</v>
      </c>
      <c r="AT170" s="213" t="s">
        <v>72</v>
      </c>
      <c r="AU170" s="213" t="s">
        <v>78</v>
      </c>
      <c r="AY170" s="212" t="s">
        <v>128</v>
      </c>
      <c r="BK170" s="214">
        <f>SUM(BK171:BK182)</f>
        <v>0</v>
      </c>
    </row>
    <row r="171" s="2" customFormat="1" ht="21.75" customHeight="1">
      <c r="A171" s="37"/>
      <c r="B171" s="38"/>
      <c r="C171" s="215" t="s">
        <v>223</v>
      </c>
      <c r="D171" s="215" t="s">
        <v>129</v>
      </c>
      <c r="E171" s="216" t="s">
        <v>229</v>
      </c>
      <c r="F171" s="217" t="s">
        <v>230</v>
      </c>
      <c r="G171" s="218" t="s">
        <v>183</v>
      </c>
      <c r="H171" s="219">
        <v>3.8999999999999999</v>
      </c>
      <c r="I171" s="220"/>
      <c r="J171" s="221">
        <f>ROUND(I171*H171,2)</f>
        <v>0</v>
      </c>
      <c r="K171" s="217" t="s">
        <v>158</v>
      </c>
      <c r="L171" s="43"/>
      <c r="M171" s="222" t="s">
        <v>1</v>
      </c>
      <c r="N171" s="223" t="s">
        <v>38</v>
      </c>
      <c r="O171" s="90"/>
      <c r="P171" s="224">
        <f>O171*H171</f>
        <v>0</v>
      </c>
      <c r="Q171" s="224">
        <v>0</v>
      </c>
      <c r="R171" s="224">
        <f>Q171*H171</f>
        <v>0</v>
      </c>
      <c r="S171" s="224">
        <v>0</v>
      </c>
      <c r="T171" s="225">
        <f>S171*H171</f>
        <v>0</v>
      </c>
      <c r="U171" s="37"/>
      <c r="V171" s="37"/>
      <c r="W171" s="37"/>
      <c r="X171" s="37"/>
      <c r="Y171" s="37"/>
      <c r="Z171" s="37"/>
      <c r="AA171" s="37"/>
      <c r="AB171" s="37"/>
      <c r="AC171" s="37"/>
      <c r="AD171" s="37"/>
      <c r="AE171" s="37"/>
      <c r="AR171" s="226" t="s">
        <v>88</v>
      </c>
      <c r="AT171" s="226" t="s">
        <v>129</v>
      </c>
      <c r="AU171" s="226" t="s">
        <v>82</v>
      </c>
      <c r="AY171" s="16" t="s">
        <v>128</v>
      </c>
      <c r="BE171" s="227">
        <f>IF(N171="základní",J171,0)</f>
        <v>0</v>
      </c>
      <c r="BF171" s="227">
        <f>IF(N171="snížená",J171,0)</f>
        <v>0</v>
      </c>
      <c r="BG171" s="227">
        <f>IF(N171="zákl. přenesená",J171,0)</f>
        <v>0</v>
      </c>
      <c r="BH171" s="227">
        <f>IF(N171="sníž. přenesená",J171,0)</f>
        <v>0</v>
      </c>
      <c r="BI171" s="227">
        <f>IF(N171="nulová",J171,0)</f>
        <v>0</v>
      </c>
      <c r="BJ171" s="16" t="s">
        <v>78</v>
      </c>
      <c r="BK171" s="227">
        <f>ROUND(I171*H171,2)</f>
        <v>0</v>
      </c>
      <c r="BL171" s="16" t="s">
        <v>88</v>
      </c>
      <c r="BM171" s="226" t="s">
        <v>1067</v>
      </c>
    </row>
    <row r="172" s="2" customFormat="1">
      <c r="A172" s="37"/>
      <c r="B172" s="38"/>
      <c r="C172" s="39"/>
      <c r="D172" s="228" t="s">
        <v>160</v>
      </c>
      <c r="E172" s="39"/>
      <c r="F172" s="239" t="s">
        <v>230</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160</v>
      </c>
      <c r="AU172" s="16" t="s">
        <v>82</v>
      </c>
    </row>
    <row r="173" s="2" customFormat="1">
      <c r="A173" s="37"/>
      <c r="B173" s="38"/>
      <c r="C173" s="39"/>
      <c r="D173" s="228" t="s">
        <v>134</v>
      </c>
      <c r="E173" s="39"/>
      <c r="F173" s="229" t="s">
        <v>232</v>
      </c>
      <c r="G173" s="39"/>
      <c r="H173" s="39"/>
      <c r="I173" s="230"/>
      <c r="J173" s="39"/>
      <c r="K173" s="39"/>
      <c r="L173" s="43"/>
      <c r="M173" s="231"/>
      <c r="N173" s="232"/>
      <c r="O173" s="90"/>
      <c r="P173" s="90"/>
      <c r="Q173" s="90"/>
      <c r="R173" s="90"/>
      <c r="S173" s="90"/>
      <c r="T173" s="91"/>
      <c r="U173" s="37"/>
      <c r="V173" s="37"/>
      <c r="W173" s="37"/>
      <c r="X173" s="37"/>
      <c r="Y173" s="37"/>
      <c r="Z173" s="37"/>
      <c r="AA173" s="37"/>
      <c r="AB173" s="37"/>
      <c r="AC173" s="37"/>
      <c r="AD173" s="37"/>
      <c r="AE173" s="37"/>
      <c r="AT173" s="16" t="s">
        <v>134</v>
      </c>
      <c r="AU173" s="16" t="s">
        <v>82</v>
      </c>
    </row>
    <row r="174" s="13" customFormat="1">
      <c r="A174" s="13"/>
      <c r="B174" s="240"/>
      <c r="C174" s="241"/>
      <c r="D174" s="228" t="s">
        <v>162</v>
      </c>
      <c r="E174" s="242" t="s">
        <v>1</v>
      </c>
      <c r="F174" s="243" t="s">
        <v>1068</v>
      </c>
      <c r="G174" s="241"/>
      <c r="H174" s="244">
        <v>3.8999999999999999</v>
      </c>
      <c r="I174" s="245"/>
      <c r="J174" s="241"/>
      <c r="K174" s="241"/>
      <c r="L174" s="246"/>
      <c r="M174" s="247"/>
      <c r="N174" s="248"/>
      <c r="O174" s="248"/>
      <c r="P174" s="248"/>
      <c r="Q174" s="248"/>
      <c r="R174" s="248"/>
      <c r="S174" s="248"/>
      <c r="T174" s="249"/>
      <c r="U174" s="13"/>
      <c r="V174" s="13"/>
      <c r="W174" s="13"/>
      <c r="X174" s="13"/>
      <c r="Y174" s="13"/>
      <c r="Z174" s="13"/>
      <c r="AA174" s="13"/>
      <c r="AB174" s="13"/>
      <c r="AC174" s="13"/>
      <c r="AD174" s="13"/>
      <c r="AE174" s="13"/>
      <c r="AT174" s="250" t="s">
        <v>162</v>
      </c>
      <c r="AU174" s="250" t="s">
        <v>82</v>
      </c>
      <c r="AV174" s="13" t="s">
        <v>82</v>
      </c>
      <c r="AW174" s="13" t="s">
        <v>30</v>
      </c>
      <c r="AX174" s="13" t="s">
        <v>78</v>
      </c>
      <c r="AY174" s="250" t="s">
        <v>128</v>
      </c>
    </row>
    <row r="175" s="2" customFormat="1">
      <c r="A175" s="37"/>
      <c r="B175" s="38"/>
      <c r="C175" s="215" t="s">
        <v>228</v>
      </c>
      <c r="D175" s="215" t="s">
        <v>129</v>
      </c>
      <c r="E175" s="216" t="s">
        <v>235</v>
      </c>
      <c r="F175" s="217" t="s">
        <v>236</v>
      </c>
      <c r="G175" s="218" t="s">
        <v>176</v>
      </c>
      <c r="H175" s="219">
        <v>22</v>
      </c>
      <c r="I175" s="220"/>
      <c r="J175" s="221">
        <f>ROUND(I175*H175,2)</f>
        <v>0</v>
      </c>
      <c r="K175" s="217" t="s">
        <v>158</v>
      </c>
      <c r="L175" s="43"/>
      <c r="M175" s="222" t="s">
        <v>1</v>
      </c>
      <c r="N175" s="223" t="s">
        <v>38</v>
      </c>
      <c r="O175" s="90"/>
      <c r="P175" s="224">
        <f>O175*H175</f>
        <v>0</v>
      </c>
      <c r="Q175" s="224">
        <v>0.27378000000000002</v>
      </c>
      <c r="R175" s="224">
        <f>Q175*H175</f>
        <v>6.0231600000000007</v>
      </c>
      <c r="S175" s="224">
        <v>0</v>
      </c>
      <c r="T175" s="225">
        <f>S175*H175</f>
        <v>0</v>
      </c>
      <c r="U175" s="37"/>
      <c r="V175" s="37"/>
      <c r="W175" s="37"/>
      <c r="X175" s="37"/>
      <c r="Y175" s="37"/>
      <c r="Z175" s="37"/>
      <c r="AA175" s="37"/>
      <c r="AB175" s="37"/>
      <c r="AC175" s="37"/>
      <c r="AD175" s="37"/>
      <c r="AE175" s="37"/>
      <c r="AR175" s="226" t="s">
        <v>88</v>
      </c>
      <c r="AT175" s="226" t="s">
        <v>129</v>
      </c>
      <c r="AU175" s="226" t="s">
        <v>82</v>
      </c>
      <c r="AY175" s="16" t="s">
        <v>128</v>
      </c>
      <c r="BE175" s="227">
        <f>IF(N175="základní",J175,0)</f>
        <v>0</v>
      </c>
      <c r="BF175" s="227">
        <f>IF(N175="snížená",J175,0)</f>
        <v>0</v>
      </c>
      <c r="BG175" s="227">
        <f>IF(N175="zákl. přenesená",J175,0)</f>
        <v>0</v>
      </c>
      <c r="BH175" s="227">
        <f>IF(N175="sníž. přenesená",J175,0)</f>
        <v>0</v>
      </c>
      <c r="BI175" s="227">
        <f>IF(N175="nulová",J175,0)</f>
        <v>0</v>
      </c>
      <c r="BJ175" s="16" t="s">
        <v>78</v>
      </c>
      <c r="BK175" s="227">
        <f>ROUND(I175*H175,2)</f>
        <v>0</v>
      </c>
      <c r="BL175" s="16" t="s">
        <v>88</v>
      </c>
      <c r="BM175" s="226" t="s">
        <v>1069</v>
      </c>
    </row>
    <row r="176" s="2" customFormat="1">
      <c r="A176" s="37"/>
      <c r="B176" s="38"/>
      <c r="C176" s="39"/>
      <c r="D176" s="228" t="s">
        <v>160</v>
      </c>
      <c r="E176" s="39"/>
      <c r="F176" s="239" t="s">
        <v>238</v>
      </c>
      <c r="G176" s="39"/>
      <c r="H176" s="39"/>
      <c r="I176" s="230"/>
      <c r="J176" s="39"/>
      <c r="K176" s="39"/>
      <c r="L176" s="43"/>
      <c r="M176" s="231"/>
      <c r="N176" s="232"/>
      <c r="O176" s="90"/>
      <c r="P176" s="90"/>
      <c r="Q176" s="90"/>
      <c r="R176" s="90"/>
      <c r="S176" s="90"/>
      <c r="T176" s="91"/>
      <c r="U176" s="37"/>
      <c r="V176" s="37"/>
      <c r="W176" s="37"/>
      <c r="X176" s="37"/>
      <c r="Y176" s="37"/>
      <c r="Z176" s="37"/>
      <c r="AA176" s="37"/>
      <c r="AB176" s="37"/>
      <c r="AC176" s="37"/>
      <c r="AD176" s="37"/>
      <c r="AE176" s="37"/>
      <c r="AT176" s="16" t="s">
        <v>160</v>
      </c>
      <c r="AU176" s="16" t="s">
        <v>82</v>
      </c>
    </row>
    <row r="177" s="2" customFormat="1">
      <c r="A177" s="37"/>
      <c r="B177" s="38"/>
      <c r="C177" s="39"/>
      <c r="D177" s="228" t="s">
        <v>134</v>
      </c>
      <c r="E177" s="39"/>
      <c r="F177" s="229" t="s">
        <v>1070</v>
      </c>
      <c r="G177" s="39"/>
      <c r="H177" s="39"/>
      <c r="I177" s="230"/>
      <c r="J177" s="39"/>
      <c r="K177" s="39"/>
      <c r="L177" s="43"/>
      <c r="M177" s="231"/>
      <c r="N177" s="232"/>
      <c r="O177" s="90"/>
      <c r="P177" s="90"/>
      <c r="Q177" s="90"/>
      <c r="R177" s="90"/>
      <c r="S177" s="90"/>
      <c r="T177" s="91"/>
      <c r="U177" s="37"/>
      <c r="V177" s="37"/>
      <c r="W177" s="37"/>
      <c r="X177" s="37"/>
      <c r="Y177" s="37"/>
      <c r="Z177" s="37"/>
      <c r="AA177" s="37"/>
      <c r="AB177" s="37"/>
      <c r="AC177" s="37"/>
      <c r="AD177" s="37"/>
      <c r="AE177" s="37"/>
      <c r="AT177" s="16" t="s">
        <v>134</v>
      </c>
      <c r="AU177" s="16" t="s">
        <v>82</v>
      </c>
    </row>
    <row r="178" s="13" customFormat="1">
      <c r="A178" s="13"/>
      <c r="B178" s="240"/>
      <c r="C178" s="241"/>
      <c r="D178" s="228" t="s">
        <v>162</v>
      </c>
      <c r="E178" s="242" t="s">
        <v>1</v>
      </c>
      <c r="F178" s="243" t="s">
        <v>280</v>
      </c>
      <c r="G178" s="241"/>
      <c r="H178" s="244">
        <v>22</v>
      </c>
      <c r="I178" s="245"/>
      <c r="J178" s="241"/>
      <c r="K178" s="241"/>
      <c r="L178" s="246"/>
      <c r="M178" s="247"/>
      <c r="N178" s="248"/>
      <c r="O178" s="248"/>
      <c r="P178" s="248"/>
      <c r="Q178" s="248"/>
      <c r="R178" s="248"/>
      <c r="S178" s="248"/>
      <c r="T178" s="249"/>
      <c r="U178" s="13"/>
      <c r="V178" s="13"/>
      <c r="W178" s="13"/>
      <c r="X178" s="13"/>
      <c r="Y178" s="13"/>
      <c r="Z178" s="13"/>
      <c r="AA178" s="13"/>
      <c r="AB178" s="13"/>
      <c r="AC178" s="13"/>
      <c r="AD178" s="13"/>
      <c r="AE178" s="13"/>
      <c r="AT178" s="250" t="s">
        <v>162</v>
      </c>
      <c r="AU178" s="250" t="s">
        <v>82</v>
      </c>
      <c r="AV178" s="13" t="s">
        <v>82</v>
      </c>
      <c r="AW178" s="13" t="s">
        <v>30</v>
      </c>
      <c r="AX178" s="13" t="s">
        <v>78</v>
      </c>
      <c r="AY178" s="250" t="s">
        <v>128</v>
      </c>
    </row>
    <row r="179" s="2" customFormat="1">
      <c r="A179" s="37"/>
      <c r="B179" s="38"/>
      <c r="C179" s="215" t="s">
        <v>234</v>
      </c>
      <c r="D179" s="215" t="s">
        <v>129</v>
      </c>
      <c r="E179" s="216" t="s">
        <v>1071</v>
      </c>
      <c r="F179" s="217" t="s">
        <v>1072</v>
      </c>
      <c r="G179" s="218" t="s">
        <v>176</v>
      </c>
      <c r="H179" s="219">
        <v>1.5</v>
      </c>
      <c r="I179" s="220"/>
      <c r="J179" s="221">
        <f>ROUND(I179*H179,2)</f>
        <v>0</v>
      </c>
      <c r="K179" s="217" t="s">
        <v>158</v>
      </c>
      <c r="L179" s="43"/>
      <c r="M179" s="222" t="s">
        <v>1</v>
      </c>
      <c r="N179" s="223" t="s">
        <v>38</v>
      </c>
      <c r="O179" s="90"/>
      <c r="P179" s="224">
        <f>O179*H179</f>
        <v>0</v>
      </c>
      <c r="Q179" s="224">
        <v>0.31530000000000002</v>
      </c>
      <c r="R179" s="224">
        <f>Q179*H179</f>
        <v>0.47295000000000004</v>
      </c>
      <c r="S179" s="224">
        <v>0</v>
      </c>
      <c r="T179" s="225">
        <f>S179*H179</f>
        <v>0</v>
      </c>
      <c r="U179" s="37"/>
      <c r="V179" s="37"/>
      <c r="W179" s="37"/>
      <c r="X179" s="37"/>
      <c r="Y179" s="37"/>
      <c r="Z179" s="37"/>
      <c r="AA179" s="37"/>
      <c r="AB179" s="37"/>
      <c r="AC179" s="37"/>
      <c r="AD179" s="37"/>
      <c r="AE179" s="37"/>
      <c r="AR179" s="226" t="s">
        <v>88</v>
      </c>
      <c r="AT179" s="226" t="s">
        <v>129</v>
      </c>
      <c r="AU179" s="226" t="s">
        <v>82</v>
      </c>
      <c r="AY179" s="16" t="s">
        <v>128</v>
      </c>
      <c r="BE179" s="227">
        <f>IF(N179="základní",J179,0)</f>
        <v>0</v>
      </c>
      <c r="BF179" s="227">
        <f>IF(N179="snížená",J179,0)</f>
        <v>0</v>
      </c>
      <c r="BG179" s="227">
        <f>IF(N179="zákl. přenesená",J179,0)</f>
        <v>0</v>
      </c>
      <c r="BH179" s="227">
        <f>IF(N179="sníž. přenesená",J179,0)</f>
        <v>0</v>
      </c>
      <c r="BI179" s="227">
        <f>IF(N179="nulová",J179,0)</f>
        <v>0</v>
      </c>
      <c r="BJ179" s="16" t="s">
        <v>78</v>
      </c>
      <c r="BK179" s="227">
        <f>ROUND(I179*H179,2)</f>
        <v>0</v>
      </c>
      <c r="BL179" s="16" t="s">
        <v>88</v>
      </c>
      <c r="BM179" s="226" t="s">
        <v>1073</v>
      </c>
    </row>
    <row r="180" s="2" customFormat="1">
      <c r="A180" s="37"/>
      <c r="B180" s="38"/>
      <c r="C180" s="39"/>
      <c r="D180" s="228" t="s">
        <v>160</v>
      </c>
      <c r="E180" s="39"/>
      <c r="F180" s="239" t="s">
        <v>1074</v>
      </c>
      <c r="G180" s="39"/>
      <c r="H180" s="39"/>
      <c r="I180" s="230"/>
      <c r="J180" s="39"/>
      <c r="K180" s="39"/>
      <c r="L180" s="43"/>
      <c r="M180" s="231"/>
      <c r="N180" s="232"/>
      <c r="O180" s="90"/>
      <c r="P180" s="90"/>
      <c r="Q180" s="90"/>
      <c r="R180" s="90"/>
      <c r="S180" s="90"/>
      <c r="T180" s="91"/>
      <c r="U180" s="37"/>
      <c r="V180" s="37"/>
      <c r="W180" s="37"/>
      <c r="X180" s="37"/>
      <c r="Y180" s="37"/>
      <c r="Z180" s="37"/>
      <c r="AA180" s="37"/>
      <c r="AB180" s="37"/>
      <c r="AC180" s="37"/>
      <c r="AD180" s="37"/>
      <c r="AE180" s="37"/>
      <c r="AT180" s="16" t="s">
        <v>160</v>
      </c>
      <c r="AU180" s="16" t="s">
        <v>82</v>
      </c>
    </row>
    <row r="181" s="2" customFormat="1">
      <c r="A181" s="37"/>
      <c r="B181" s="38"/>
      <c r="C181" s="39"/>
      <c r="D181" s="228" t="s">
        <v>134</v>
      </c>
      <c r="E181" s="39"/>
      <c r="F181" s="229" t="s">
        <v>1075</v>
      </c>
      <c r="G181" s="39"/>
      <c r="H181" s="39"/>
      <c r="I181" s="230"/>
      <c r="J181" s="39"/>
      <c r="K181" s="39"/>
      <c r="L181" s="43"/>
      <c r="M181" s="231"/>
      <c r="N181" s="232"/>
      <c r="O181" s="90"/>
      <c r="P181" s="90"/>
      <c r="Q181" s="90"/>
      <c r="R181" s="90"/>
      <c r="S181" s="90"/>
      <c r="T181" s="91"/>
      <c r="U181" s="37"/>
      <c r="V181" s="37"/>
      <c r="W181" s="37"/>
      <c r="X181" s="37"/>
      <c r="Y181" s="37"/>
      <c r="Z181" s="37"/>
      <c r="AA181" s="37"/>
      <c r="AB181" s="37"/>
      <c r="AC181" s="37"/>
      <c r="AD181" s="37"/>
      <c r="AE181" s="37"/>
      <c r="AT181" s="16" t="s">
        <v>134</v>
      </c>
      <c r="AU181" s="16" t="s">
        <v>82</v>
      </c>
    </row>
    <row r="182" s="13" customFormat="1">
      <c r="A182" s="13"/>
      <c r="B182" s="240"/>
      <c r="C182" s="241"/>
      <c r="D182" s="228" t="s">
        <v>162</v>
      </c>
      <c r="E182" s="242" t="s">
        <v>1</v>
      </c>
      <c r="F182" s="243" t="s">
        <v>564</v>
      </c>
      <c r="G182" s="241"/>
      <c r="H182" s="244">
        <v>1.5</v>
      </c>
      <c r="I182" s="245"/>
      <c r="J182" s="241"/>
      <c r="K182" s="241"/>
      <c r="L182" s="246"/>
      <c r="M182" s="247"/>
      <c r="N182" s="248"/>
      <c r="O182" s="248"/>
      <c r="P182" s="248"/>
      <c r="Q182" s="248"/>
      <c r="R182" s="248"/>
      <c r="S182" s="248"/>
      <c r="T182" s="249"/>
      <c r="U182" s="13"/>
      <c r="V182" s="13"/>
      <c r="W182" s="13"/>
      <c r="X182" s="13"/>
      <c r="Y182" s="13"/>
      <c r="Z182" s="13"/>
      <c r="AA182" s="13"/>
      <c r="AB182" s="13"/>
      <c r="AC182" s="13"/>
      <c r="AD182" s="13"/>
      <c r="AE182" s="13"/>
      <c r="AT182" s="250" t="s">
        <v>162</v>
      </c>
      <c r="AU182" s="250" t="s">
        <v>82</v>
      </c>
      <c r="AV182" s="13" t="s">
        <v>82</v>
      </c>
      <c r="AW182" s="13" t="s">
        <v>30</v>
      </c>
      <c r="AX182" s="13" t="s">
        <v>78</v>
      </c>
      <c r="AY182" s="250" t="s">
        <v>128</v>
      </c>
    </row>
    <row r="183" s="12" customFormat="1" ht="22.8" customHeight="1">
      <c r="A183" s="12"/>
      <c r="B183" s="201"/>
      <c r="C183" s="202"/>
      <c r="D183" s="203" t="s">
        <v>72</v>
      </c>
      <c r="E183" s="233" t="s">
        <v>85</v>
      </c>
      <c r="F183" s="233" t="s">
        <v>262</v>
      </c>
      <c r="G183" s="202"/>
      <c r="H183" s="202"/>
      <c r="I183" s="205"/>
      <c r="J183" s="234">
        <f>BK183</f>
        <v>0</v>
      </c>
      <c r="K183" s="202"/>
      <c r="L183" s="207"/>
      <c r="M183" s="208"/>
      <c r="N183" s="209"/>
      <c r="O183" s="209"/>
      <c r="P183" s="210">
        <f>SUM(P184:P231)</f>
        <v>0</v>
      </c>
      <c r="Q183" s="209"/>
      <c r="R183" s="210">
        <f>SUM(R184:R231)</f>
        <v>59.215829199999995</v>
      </c>
      <c r="S183" s="209"/>
      <c r="T183" s="211">
        <f>SUM(T184:T231)</f>
        <v>0</v>
      </c>
      <c r="U183" s="12"/>
      <c r="V183" s="12"/>
      <c r="W183" s="12"/>
      <c r="X183" s="12"/>
      <c r="Y183" s="12"/>
      <c r="Z183" s="12"/>
      <c r="AA183" s="12"/>
      <c r="AB183" s="12"/>
      <c r="AC183" s="12"/>
      <c r="AD183" s="12"/>
      <c r="AE183" s="12"/>
      <c r="AR183" s="212" t="s">
        <v>78</v>
      </c>
      <c r="AT183" s="213" t="s">
        <v>72</v>
      </c>
      <c r="AU183" s="213" t="s">
        <v>78</v>
      </c>
      <c r="AY183" s="212" t="s">
        <v>128</v>
      </c>
      <c r="BK183" s="214">
        <f>SUM(BK184:BK231)</f>
        <v>0</v>
      </c>
    </row>
    <row r="184" s="2" customFormat="1">
      <c r="A184" s="37"/>
      <c r="B184" s="38"/>
      <c r="C184" s="215" t="s">
        <v>8</v>
      </c>
      <c r="D184" s="215" t="s">
        <v>129</v>
      </c>
      <c r="E184" s="216" t="s">
        <v>1076</v>
      </c>
      <c r="F184" s="217" t="s">
        <v>1077</v>
      </c>
      <c r="G184" s="218" t="s">
        <v>183</v>
      </c>
      <c r="H184" s="219">
        <v>20.507999999999999</v>
      </c>
      <c r="I184" s="220"/>
      <c r="J184" s="221">
        <f>ROUND(I184*H184,2)</f>
        <v>0</v>
      </c>
      <c r="K184" s="217" t="s">
        <v>158</v>
      </c>
      <c r="L184" s="43"/>
      <c r="M184" s="222" t="s">
        <v>1</v>
      </c>
      <c r="N184" s="223" t="s">
        <v>38</v>
      </c>
      <c r="O184" s="90"/>
      <c r="P184" s="224">
        <f>O184*H184</f>
        <v>0</v>
      </c>
      <c r="Q184" s="224">
        <v>2.45329</v>
      </c>
      <c r="R184" s="224">
        <f>Q184*H184</f>
        <v>50.312071319999994</v>
      </c>
      <c r="S184" s="224">
        <v>0</v>
      </c>
      <c r="T184" s="225">
        <f>S184*H184</f>
        <v>0</v>
      </c>
      <c r="U184" s="37"/>
      <c r="V184" s="37"/>
      <c r="W184" s="37"/>
      <c r="X184" s="37"/>
      <c r="Y184" s="37"/>
      <c r="Z184" s="37"/>
      <c r="AA184" s="37"/>
      <c r="AB184" s="37"/>
      <c r="AC184" s="37"/>
      <c r="AD184" s="37"/>
      <c r="AE184" s="37"/>
      <c r="AR184" s="226" t="s">
        <v>88</v>
      </c>
      <c r="AT184" s="226" t="s">
        <v>129</v>
      </c>
      <c r="AU184" s="226" t="s">
        <v>82</v>
      </c>
      <c r="AY184" s="16" t="s">
        <v>128</v>
      </c>
      <c r="BE184" s="227">
        <f>IF(N184="základní",J184,0)</f>
        <v>0</v>
      </c>
      <c r="BF184" s="227">
        <f>IF(N184="snížená",J184,0)</f>
        <v>0</v>
      </c>
      <c r="BG184" s="227">
        <f>IF(N184="zákl. přenesená",J184,0)</f>
        <v>0</v>
      </c>
      <c r="BH184" s="227">
        <f>IF(N184="sníž. přenesená",J184,0)</f>
        <v>0</v>
      </c>
      <c r="BI184" s="227">
        <f>IF(N184="nulová",J184,0)</f>
        <v>0</v>
      </c>
      <c r="BJ184" s="16" t="s">
        <v>78</v>
      </c>
      <c r="BK184" s="227">
        <f>ROUND(I184*H184,2)</f>
        <v>0</v>
      </c>
      <c r="BL184" s="16" t="s">
        <v>88</v>
      </c>
      <c r="BM184" s="226" t="s">
        <v>1078</v>
      </c>
    </row>
    <row r="185" s="2" customFormat="1">
      <c r="A185" s="37"/>
      <c r="B185" s="38"/>
      <c r="C185" s="39"/>
      <c r="D185" s="228" t="s">
        <v>160</v>
      </c>
      <c r="E185" s="39"/>
      <c r="F185" s="239" t="s">
        <v>1079</v>
      </c>
      <c r="G185" s="39"/>
      <c r="H185" s="39"/>
      <c r="I185" s="230"/>
      <c r="J185" s="39"/>
      <c r="K185" s="39"/>
      <c r="L185" s="43"/>
      <c r="M185" s="231"/>
      <c r="N185" s="232"/>
      <c r="O185" s="90"/>
      <c r="P185" s="90"/>
      <c r="Q185" s="90"/>
      <c r="R185" s="90"/>
      <c r="S185" s="90"/>
      <c r="T185" s="91"/>
      <c r="U185" s="37"/>
      <c r="V185" s="37"/>
      <c r="W185" s="37"/>
      <c r="X185" s="37"/>
      <c r="Y185" s="37"/>
      <c r="Z185" s="37"/>
      <c r="AA185" s="37"/>
      <c r="AB185" s="37"/>
      <c r="AC185" s="37"/>
      <c r="AD185" s="37"/>
      <c r="AE185" s="37"/>
      <c r="AT185" s="16" t="s">
        <v>160</v>
      </c>
      <c r="AU185" s="16" t="s">
        <v>82</v>
      </c>
    </row>
    <row r="186" s="2" customFormat="1">
      <c r="A186" s="37"/>
      <c r="B186" s="38"/>
      <c r="C186" s="39"/>
      <c r="D186" s="228" t="s">
        <v>134</v>
      </c>
      <c r="E186" s="39"/>
      <c r="F186" s="229" t="s">
        <v>1080</v>
      </c>
      <c r="G186" s="39"/>
      <c r="H186" s="39"/>
      <c r="I186" s="230"/>
      <c r="J186" s="39"/>
      <c r="K186" s="39"/>
      <c r="L186" s="43"/>
      <c r="M186" s="231"/>
      <c r="N186" s="232"/>
      <c r="O186" s="90"/>
      <c r="P186" s="90"/>
      <c r="Q186" s="90"/>
      <c r="R186" s="90"/>
      <c r="S186" s="90"/>
      <c r="T186" s="91"/>
      <c r="U186" s="37"/>
      <c r="V186" s="37"/>
      <c r="W186" s="37"/>
      <c r="X186" s="37"/>
      <c r="Y186" s="37"/>
      <c r="Z186" s="37"/>
      <c r="AA186" s="37"/>
      <c r="AB186" s="37"/>
      <c r="AC186" s="37"/>
      <c r="AD186" s="37"/>
      <c r="AE186" s="37"/>
      <c r="AT186" s="16" t="s">
        <v>134</v>
      </c>
      <c r="AU186" s="16" t="s">
        <v>82</v>
      </c>
    </row>
    <row r="187" s="13" customFormat="1">
      <c r="A187" s="13"/>
      <c r="B187" s="240"/>
      <c r="C187" s="241"/>
      <c r="D187" s="228" t="s">
        <v>162</v>
      </c>
      <c r="E187" s="242" t="s">
        <v>1</v>
      </c>
      <c r="F187" s="243" t="s">
        <v>1081</v>
      </c>
      <c r="G187" s="241"/>
      <c r="H187" s="244">
        <v>20.507999999999999</v>
      </c>
      <c r="I187" s="245"/>
      <c r="J187" s="241"/>
      <c r="K187" s="241"/>
      <c r="L187" s="246"/>
      <c r="M187" s="247"/>
      <c r="N187" s="248"/>
      <c r="O187" s="248"/>
      <c r="P187" s="248"/>
      <c r="Q187" s="248"/>
      <c r="R187" s="248"/>
      <c r="S187" s="248"/>
      <c r="T187" s="249"/>
      <c r="U187" s="13"/>
      <c r="V187" s="13"/>
      <c r="W187" s="13"/>
      <c r="X187" s="13"/>
      <c r="Y187" s="13"/>
      <c r="Z187" s="13"/>
      <c r="AA187" s="13"/>
      <c r="AB187" s="13"/>
      <c r="AC187" s="13"/>
      <c r="AD187" s="13"/>
      <c r="AE187" s="13"/>
      <c r="AT187" s="250" t="s">
        <v>162</v>
      </c>
      <c r="AU187" s="250" t="s">
        <v>82</v>
      </c>
      <c r="AV187" s="13" t="s">
        <v>82</v>
      </c>
      <c r="AW187" s="13" t="s">
        <v>30</v>
      </c>
      <c r="AX187" s="13" t="s">
        <v>78</v>
      </c>
      <c r="AY187" s="250" t="s">
        <v>128</v>
      </c>
    </row>
    <row r="188" s="2" customFormat="1">
      <c r="A188" s="37"/>
      <c r="B188" s="38"/>
      <c r="C188" s="215" t="s">
        <v>246</v>
      </c>
      <c r="D188" s="215" t="s">
        <v>129</v>
      </c>
      <c r="E188" s="216" t="s">
        <v>1082</v>
      </c>
      <c r="F188" s="217" t="s">
        <v>1083</v>
      </c>
      <c r="G188" s="218" t="s">
        <v>157</v>
      </c>
      <c r="H188" s="219">
        <v>38.399999999999999</v>
      </c>
      <c r="I188" s="220"/>
      <c r="J188" s="221">
        <f>ROUND(I188*H188,2)</f>
        <v>0</v>
      </c>
      <c r="K188" s="217" t="s">
        <v>158</v>
      </c>
      <c r="L188" s="43"/>
      <c r="M188" s="222" t="s">
        <v>1</v>
      </c>
      <c r="N188" s="223" t="s">
        <v>38</v>
      </c>
      <c r="O188" s="90"/>
      <c r="P188" s="224">
        <f>O188*H188</f>
        <v>0</v>
      </c>
      <c r="Q188" s="224">
        <v>0.00346</v>
      </c>
      <c r="R188" s="224">
        <f>Q188*H188</f>
        <v>0.13286399999999998</v>
      </c>
      <c r="S188" s="224">
        <v>0</v>
      </c>
      <c r="T188" s="225">
        <f>S188*H188</f>
        <v>0</v>
      </c>
      <c r="U188" s="37"/>
      <c r="V188" s="37"/>
      <c r="W188" s="37"/>
      <c r="X188" s="37"/>
      <c r="Y188" s="37"/>
      <c r="Z188" s="37"/>
      <c r="AA188" s="37"/>
      <c r="AB188" s="37"/>
      <c r="AC188" s="37"/>
      <c r="AD188" s="37"/>
      <c r="AE188" s="37"/>
      <c r="AR188" s="226" t="s">
        <v>88</v>
      </c>
      <c r="AT188" s="226" t="s">
        <v>129</v>
      </c>
      <c r="AU188" s="226" t="s">
        <v>82</v>
      </c>
      <c r="AY188" s="16" t="s">
        <v>128</v>
      </c>
      <c r="BE188" s="227">
        <f>IF(N188="základní",J188,0)</f>
        <v>0</v>
      </c>
      <c r="BF188" s="227">
        <f>IF(N188="snížená",J188,0)</f>
        <v>0</v>
      </c>
      <c r="BG188" s="227">
        <f>IF(N188="zákl. přenesená",J188,0)</f>
        <v>0</v>
      </c>
      <c r="BH188" s="227">
        <f>IF(N188="sníž. přenesená",J188,0)</f>
        <v>0</v>
      </c>
      <c r="BI188" s="227">
        <f>IF(N188="nulová",J188,0)</f>
        <v>0</v>
      </c>
      <c r="BJ188" s="16" t="s">
        <v>78</v>
      </c>
      <c r="BK188" s="227">
        <f>ROUND(I188*H188,2)</f>
        <v>0</v>
      </c>
      <c r="BL188" s="16" t="s">
        <v>88</v>
      </c>
      <c r="BM188" s="226" t="s">
        <v>1084</v>
      </c>
    </row>
    <row r="189" s="2" customFormat="1">
      <c r="A189" s="37"/>
      <c r="B189" s="38"/>
      <c r="C189" s="39"/>
      <c r="D189" s="228" t="s">
        <v>160</v>
      </c>
      <c r="E189" s="39"/>
      <c r="F189" s="239" t="s">
        <v>1085</v>
      </c>
      <c r="G189" s="39"/>
      <c r="H189" s="39"/>
      <c r="I189" s="230"/>
      <c r="J189" s="39"/>
      <c r="K189" s="39"/>
      <c r="L189" s="43"/>
      <c r="M189" s="231"/>
      <c r="N189" s="232"/>
      <c r="O189" s="90"/>
      <c r="P189" s="90"/>
      <c r="Q189" s="90"/>
      <c r="R189" s="90"/>
      <c r="S189" s="90"/>
      <c r="T189" s="91"/>
      <c r="U189" s="37"/>
      <c r="V189" s="37"/>
      <c r="W189" s="37"/>
      <c r="X189" s="37"/>
      <c r="Y189" s="37"/>
      <c r="Z189" s="37"/>
      <c r="AA189" s="37"/>
      <c r="AB189" s="37"/>
      <c r="AC189" s="37"/>
      <c r="AD189" s="37"/>
      <c r="AE189" s="37"/>
      <c r="AT189" s="16" t="s">
        <v>160</v>
      </c>
      <c r="AU189" s="16" t="s">
        <v>82</v>
      </c>
    </row>
    <row r="190" s="2" customFormat="1">
      <c r="A190" s="37"/>
      <c r="B190" s="38"/>
      <c r="C190" s="39"/>
      <c r="D190" s="228" t="s">
        <v>134</v>
      </c>
      <c r="E190" s="39"/>
      <c r="F190" s="229" t="s">
        <v>1086</v>
      </c>
      <c r="G190" s="39"/>
      <c r="H190" s="39"/>
      <c r="I190" s="230"/>
      <c r="J190" s="39"/>
      <c r="K190" s="39"/>
      <c r="L190" s="43"/>
      <c r="M190" s="231"/>
      <c r="N190" s="232"/>
      <c r="O190" s="90"/>
      <c r="P190" s="90"/>
      <c r="Q190" s="90"/>
      <c r="R190" s="90"/>
      <c r="S190" s="90"/>
      <c r="T190" s="91"/>
      <c r="U190" s="37"/>
      <c r="V190" s="37"/>
      <c r="W190" s="37"/>
      <c r="X190" s="37"/>
      <c r="Y190" s="37"/>
      <c r="Z190" s="37"/>
      <c r="AA190" s="37"/>
      <c r="AB190" s="37"/>
      <c r="AC190" s="37"/>
      <c r="AD190" s="37"/>
      <c r="AE190" s="37"/>
      <c r="AT190" s="16" t="s">
        <v>134</v>
      </c>
      <c r="AU190" s="16" t="s">
        <v>82</v>
      </c>
    </row>
    <row r="191" s="13" customFormat="1">
      <c r="A191" s="13"/>
      <c r="B191" s="240"/>
      <c r="C191" s="241"/>
      <c r="D191" s="228" t="s">
        <v>162</v>
      </c>
      <c r="E191" s="242" t="s">
        <v>1</v>
      </c>
      <c r="F191" s="243" t="s">
        <v>1087</v>
      </c>
      <c r="G191" s="241"/>
      <c r="H191" s="244">
        <v>38.399999999999999</v>
      </c>
      <c r="I191" s="245"/>
      <c r="J191" s="241"/>
      <c r="K191" s="241"/>
      <c r="L191" s="246"/>
      <c r="M191" s="247"/>
      <c r="N191" s="248"/>
      <c r="O191" s="248"/>
      <c r="P191" s="248"/>
      <c r="Q191" s="248"/>
      <c r="R191" s="248"/>
      <c r="S191" s="248"/>
      <c r="T191" s="249"/>
      <c r="U191" s="13"/>
      <c r="V191" s="13"/>
      <c r="W191" s="13"/>
      <c r="X191" s="13"/>
      <c r="Y191" s="13"/>
      <c r="Z191" s="13"/>
      <c r="AA191" s="13"/>
      <c r="AB191" s="13"/>
      <c r="AC191" s="13"/>
      <c r="AD191" s="13"/>
      <c r="AE191" s="13"/>
      <c r="AT191" s="250" t="s">
        <v>162</v>
      </c>
      <c r="AU191" s="250" t="s">
        <v>82</v>
      </c>
      <c r="AV191" s="13" t="s">
        <v>82</v>
      </c>
      <c r="AW191" s="13" t="s">
        <v>30</v>
      </c>
      <c r="AX191" s="13" t="s">
        <v>78</v>
      </c>
      <c r="AY191" s="250" t="s">
        <v>128</v>
      </c>
    </row>
    <row r="192" s="2" customFormat="1">
      <c r="A192" s="37"/>
      <c r="B192" s="38"/>
      <c r="C192" s="215" t="s">
        <v>251</v>
      </c>
      <c r="D192" s="215" t="s">
        <v>129</v>
      </c>
      <c r="E192" s="216" t="s">
        <v>1088</v>
      </c>
      <c r="F192" s="217" t="s">
        <v>1089</v>
      </c>
      <c r="G192" s="218" t="s">
        <v>157</v>
      </c>
      <c r="H192" s="219">
        <v>38.399999999999999</v>
      </c>
      <c r="I192" s="220"/>
      <c r="J192" s="221">
        <f>ROUND(I192*H192,2)</f>
        <v>0</v>
      </c>
      <c r="K192" s="217" t="s">
        <v>158</v>
      </c>
      <c r="L192" s="43"/>
      <c r="M192" s="222" t="s">
        <v>1</v>
      </c>
      <c r="N192" s="223" t="s">
        <v>38</v>
      </c>
      <c r="O192" s="90"/>
      <c r="P192" s="224">
        <f>O192*H192</f>
        <v>0</v>
      </c>
      <c r="Q192" s="224">
        <v>0</v>
      </c>
      <c r="R192" s="224">
        <f>Q192*H192</f>
        <v>0</v>
      </c>
      <c r="S192" s="224">
        <v>0</v>
      </c>
      <c r="T192" s="225">
        <f>S192*H192</f>
        <v>0</v>
      </c>
      <c r="U192" s="37"/>
      <c r="V192" s="37"/>
      <c r="W192" s="37"/>
      <c r="X192" s="37"/>
      <c r="Y192" s="37"/>
      <c r="Z192" s="37"/>
      <c r="AA192" s="37"/>
      <c r="AB192" s="37"/>
      <c r="AC192" s="37"/>
      <c r="AD192" s="37"/>
      <c r="AE192" s="37"/>
      <c r="AR192" s="226" t="s">
        <v>88</v>
      </c>
      <c r="AT192" s="226" t="s">
        <v>129</v>
      </c>
      <c r="AU192" s="226" t="s">
        <v>82</v>
      </c>
      <c r="AY192" s="16" t="s">
        <v>128</v>
      </c>
      <c r="BE192" s="227">
        <f>IF(N192="základní",J192,0)</f>
        <v>0</v>
      </c>
      <c r="BF192" s="227">
        <f>IF(N192="snížená",J192,0)</f>
        <v>0</v>
      </c>
      <c r="BG192" s="227">
        <f>IF(N192="zákl. přenesená",J192,0)</f>
        <v>0</v>
      </c>
      <c r="BH192" s="227">
        <f>IF(N192="sníž. přenesená",J192,0)</f>
        <v>0</v>
      </c>
      <c r="BI192" s="227">
        <f>IF(N192="nulová",J192,0)</f>
        <v>0</v>
      </c>
      <c r="BJ192" s="16" t="s">
        <v>78</v>
      </c>
      <c r="BK192" s="227">
        <f>ROUND(I192*H192,2)</f>
        <v>0</v>
      </c>
      <c r="BL192" s="16" t="s">
        <v>88</v>
      </c>
      <c r="BM192" s="226" t="s">
        <v>1090</v>
      </c>
    </row>
    <row r="193" s="2" customFormat="1">
      <c r="A193" s="37"/>
      <c r="B193" s="38"/>
      <c r="C193" s="39"/>
      <c r="D193" s="228" t="s">
        <v>160</v>
      </c>
      <c r="E193" s="39"/>
      <c r="F193" s="239" t="s">
        <v>1091</v>
      </c>
      <c r="G193" s="39"/>
      <c r="H193" s="39"/>
      <c r="I193" s="230"/>
      <c r="J193" s="39"/>
      <c r="K193" s="39"/>
      <c r="L193" s="43"/>
      <c r="M193" s="231"/>
      <c r="N193" s="232"/>
      <c r="O193" s="90"/>
      <c r="P193" s="90"/>
      <c r="Q193" s="90"/>
      <c r="R193" s="90"/>
      <c r="S193" s="90"/>
      <c r="T193" s="91"/>
      <c r="U193" s="37"/>
      <c r="V193" s="37"/>
      <c r="W193" s="37"/>
      <c r="X193" s="37"/>
      <c r="Y193" s="37"/>
      <c r="Z193" s="37"/>
      <c r="AA193" s="37"/>
      <c r="AB193" s="37"/>
      <c r="AC193" s="37"/>
      <c r="AD193" s="37"/>
      <c r="AE193" s="37"/>
      <c r="AT193" s="16" t="s">
        <v>160</v>
      </c>
      <c r="AU193" s="16" t="s">
        <v>82</v>
      </c>
    </row>
    <row r="194" s="2" customFormat="1">
      <c r="A194" s="37"/>
      <c r="B194" s="38"/>
      <c r="C194" s="39"/>
      <c r="D194" s="228" t="s">
        <v>134</v>
      </c>
      <c r="E194" s="39"/>
      <c r="F194" s="229" t="s">
        <v>1086</v>
      </c>
      <c r="G194" s="39"/>
      <c r="H194" s="39"/>
      <c r="I194" s="230"/>
      <c r="J194" s="39"/>
      <c r="K194" s="39"/>
      <c r="L194" s="43"/>
      <c r="M194" s="231"/>
      <c r="N194" s="232"/>
      <c r="O194" s="90"/>
      <c r="P194" s="90"/>
      <c r="Q194" s="90"/>
      <c r="R194" s="90"/>
      <c r="S194" s="90"/>
      <c r="T194" s="91"/>
      <c r="U194" s="37"/>
      <c r="V194" s="37"/>
      <c r="W194" s="37"/>
      <c r="X194" s="37"/>
      <c r="Y194" s="37"/>
      <c r="Z194" s="37"/>
      <c r="AA194" s="37"/>
      <c r="AB194" s="37"/>
      <c r="AC194" s="37"/>
      <c r="AD194" s="37"/>
      <c r="AE194" s="37"/>
      <c r="AT194" s="16" t="s">
        <v>134</v>
      </c>
      <c r="AU194" s="16" t="s">
        <v>82</v>
      </c>
    </row>
    <row r="195" s="13" customFormat="1">
      <c r="A195" s="13"/>
      <c r="B195" s="240"/>
      <c r="C195" s="241"/>
      <c r="D195" s="228" t="s">
        <v>162</v>
      </c>
      <c r="E195" s="242" t="s">
        <v>1</v>
      </c>
      <c r="F195" s="243" t="s">
        <v>1087</v>
      </c>
      <c r="G195" s="241"/>
      <c r="H195" s="244">
        <v>38.399999999999999</v>
      </c>
      <c r="I195" s="245"/>
      <c r="J195" s="241"/>
      <c r="K195" s="241"/>
      <c r="L195" s="246"/>
      <c r="M195" s="247"/>
      <c r="N195" s="248"/>
      <c r="O195" s="248"/>
      <c r="P195" s="248"/>
      <c r="Q195" s="248"/>
      <c r="R195" s="248"/>
      <c r="S195" s="248"/>
      <c r="T195" s="249"/>
      <c r="U195" s="13"/>
      <c r="V195" s="13"/>
      <c r="W195" s="13"/>
      <c r="X195" s="13"/>
      <c r="Y195" s="13"/>
      <c r="Z195" s="13"/>
      <c r="AA195" s="13"/>
      <c r="AB195" s="13"/>
      <c r="AC195" s="13"/>
      <c r="AD195" s="13"/>
      <c r="AE195" s="13"/>
      <c r="AT195" s="250" t="s">
        <v>162</v>
      </c>
      <c r="AU195" s="250" t="s">
        <v>82</v>
      </c>
      <c r="AV195" s="13" t="s">
        <v>82</v>
      </c>
      <c r="AW195" s="13" t="s">
        <v>30</v>
      </c>
      <c r="AX195" s="13" t="s">
        <v>78</v>
      </c>
      <c r="AY195" s="250" t="s">
        <v>128</v>
      </c>
    </row>
    <row r="196" s="2" customFormat="1" ht="16.5" customHeight="1">
      <c r="A196" s="37"/>
      <c r="B196" s="38"/>
      <c r="C196" s="215" t="s">
        <v>257</v>
      </c>
      <c r="D196" s="215" t="s">
        <v>129</v>
      </c>
      <c r="E196" s="216" t="s">
        <v>1092</v>
      </c>
      <c r="F196" s="217" t="s">
        <v>1093</v>
      </c>
      <c r="G196" s="218" t="s">
        <v>220</v>
      </c>
      <c r="H196" s="219">
        <v>3.2810000000000001</v>
      </c>
      <c r="I196" s="220"/>
      <c r="J196" s="221">
        <f>ROUND(I196*H196,2)</f>
        <v>0</v>
      </c>
      <c r="K196" s="217" t="s">
        <v>158</v>
      </c>
      <c r="L196" s="43"/>
      <c r="M196" s="222" t="s">
        <v>1</v>
      </c>
      <c r="N196" s="223" t="s">
        <v>38</v>
      </c>
      <c r="O196" s="90"/>
      <c r="P196" s="224">
        <f>O196*H196</f>
        <v>0</v>
      </c>
      <c r="Q196" s="224">
        <v>1.04922</v>
      </c>
      <c r="R196" s="224">
        <f>Q196*H196</f>
        <v>3.4424908200000002</v>
      </c>
      <c r="S196" s="224">
        <v>0</v>
      </c>
      <c r="T196" s="225">
        <f>S196*H196</f>
        <v>0</v>
      </c>
      <c r="U196" s="37"/>
      <c r="V196" s="37"/>
      <c r="W196" s="37"/>
      <c r="X196" s="37"/>
      <c r="Y196" s="37"/>
      <c r="Z196" s="37"/>
      <c r="AA196" s="37"/>
      <c r="AB196" s="37"/>
      <c r="AC196" s="37"/>
      <c r="AD196" s="37"/>
      <c r="AE196" s="37"/>
      <c r="AR196" s="226" t="s">
        <v>88</v>
      </c>
      <c r="AT196" s="226" t="s">
        <v>129</v>
      </c>
      <c r="AU196" s="226" t="s">
        <v>82</v>
      </c>
      <c r="AY196" s="16" t="s">
        <v>128</v>
      </c>
      <c r="BE196" s="227">
        <f>IF(N196="základní",J196,0)</f>
        <v>0</v>
      </c>
      <c r="BF196" s="227">
        <f>IF(N196="snížená",J196,0)</f>
        <v>0</v>
      </c>
      <c r="BG196" s="227">
        <f>IF(N196="zákl. přenesená",J196,0)</f>
        <v>0</v>
      </c>
      <c r="BH196" s="227">
        <f>IF(N196="sníž. přenesená",J196,0)</f>
        <v>0</v>
      </c>
      <c r="BI196" s="227">
        <f>IF(N196="nulová",J196,0)</f>
        <v>0</v>
      </c>
      <c r="BJ196" s="16" t="s">
        <v>78</v>
      </c>
      <c r="BK196" s="227">
        <f>ROUND(I196*H196,2)</f>
        <v>0</v>
      </c>
      <c r="BL196" s="16" t="s">
        <v>88</v>
      </c>
      <c r="BM196" s="226" t="s">
        <v>1094</v>
      </c>
    </row>
    <row r="197" s="2" customFormat="1">
      <c r="A197" s="37"/>
      <c r="B197" s="38"/>
      <c r="C197" s="39"/>
      <c r="D197" s="228" t="s">
        <v>160</v>
      </c>
      <c r="E197" s="39"/>
      <c r="F197" s="239" t="s">
        <v>1095</v>
      </c>
      <c r="G197" s="39"/>
      <c r="H197" s="39"/>
      <c r="I197" s="230"/>
      <c r="J197" s="39"/>
      <c r="K197" s="39"/>
      <c r="L197" s="43"/>
      <c r="M197" s="231"/>
      <c r="N197" s="232"/>
      <c r="O197" s="90"/>
      <c r="P197" s="90"/>
      <c r="Q197" s="90"/>
      <c r="R197" s="90"/>
      <c r="S197" s="90"/>
      <c r="T197" s="91"/>
      <c r="U197" s="37"/>
      <c r="V197" s="37"/>
      <c r="W197" s="37"/>
      <c r="X197" s="37"/>
      <c r="Y197" s="37"/>
      <c r="Z197" s="37"/>
      <c r="AA197" s="37"/>
      <c r="AB197" s="37"/>
      <c r="AC197" s="37"/>
      <c r="AD197" s="37"/>
      <c r="AE197" s="37"/>
      <c r="AT197" s="16" t="s">
        <v>160</v>
      </c>
      <c r="AU197" s="16" t="s">
        <v>82</v>
      </c>
    </row>
    <row r="198" s="2" customFormat="1">
      <c r="A198" s="37"/>
      <c r="B198" s="38"/>
      <c r="C198" s="39"/>
      <c r="D198" s="228" t="s">
        <v>134</v>
      </c>
      <c r="E198" s="39"/>
      <c r="F198" s="229" t="s">
        <v>1096</v>
      </c>
      <c r="G198" s="39"/>
      <c r="H198" s="39"/>
      <c r="I198" s="230"/>
      <c r="J198" s="39"/>
      <c r="K198" s="39"/>
      <c r="L198" s="43"/>
      <c r="M198" s="231"/>
      <c r="N198" s="232"/>
      <c r="O198" s="90"/>
      <c r="P198" s="90"/>
      <c r="Q198" s="90"/>
      <c r="R198" s="90"/>
      <c r="S198" s="90"/>
      <c r="T198" s="91"/>
      <c r="U198" s="37"/>
      <c r="V198" s="37"/>
      <c r="W198" s="37"/>
      <c r="X198" s="37"/>
      <c r="Y198" s="37"/>
      <c r="Z198" s="37"/>
      <c r="AA198" s="37"/>
      <c r="AB198" s="37"/>
      <c r="AC198" s="37"/>
      <c r="AD198" s="37"/>
      <c r="AE198" s="37"/>
      <c r="AT198" s="16" t="s">
        <v>134</v>
      </c>
      <c r="AU198" s="16" t="s">
        <v>82</v>
      </c>
    </row>
    <row r="199" s="13" customFormat="1">
      <c r="A199" s="13"/>
      <c r="B199" s="240"/>
      <c r="C199" s="241"/>
      <c r="D199" s="228" t="s">
        <v>162</v>
      </c>
      <c r="E199" s="242" t="s">
        <v>1</v>
      </c>
      <c r="F199" s="243" t="s">
        <v>1097</v>
      </c>
      <c r="G199" s="241"/>
      <c r="H199" s="244">
        <v>3.2810000000000001</v>
      </c>
      <c r="I199" s="245"/>
      <c r="J199" s="241"/>
      <c r="K199" s="241"/>
      <c r="L199" s="246"/>
      <c r="M199" s="247"/>
      <c r="N199" s="248"/>
      <c r="O199" s="248"/>
      <c r="P199" s="248"/>
      <c r="Q199" s="248"/>
      <c r="R199" s="248"/>
      <c r="S199" s="248"/>
      <c r="T199" s="249"/>
      <c r="U199" s="13"/>
      <c r="V199" s="13"/>
      <c r="W199" s="13"/>
      <c r="X199" s="13"/>
      <c r="Y199" s="13"/>
      <c r="Z199" s="13"/>
      <c r="AA199" s="13"/>
      <c r="AB199" s="13"/>
      <c r="AC199" s="13"/>
      <c r="AD199" s="13"/>
      <c r="AE199" s="13"/>
      <c r="AT199" s="250" t="s">
        <v>162</v>
      </c>
      <c r="AU199" s="250" t="s">
        <v>82</v>
      </c>
      <c r="AV199" s="13" t="s">
        <v>82</v>
      </c>
      <c r="AW199" s="13" t="s">
        <v>30</v>
      </c>
      <c r="AX199" s="13" t="s">
        <v>78</v>
      </c>
      <c r="AY199" s="250" t="s">
        <v>128</v>
      </c>
    </row>
    <row r="200" s="2" customFormat="1">
      <c r="A200" s="37"/>
      <c r="B200" s="38"/>
      <c r="C200" s="215" t="s">
        <v>263</v>
      </c>
      <c r="D200" s="215" t="s">
        <v>129</v>
      </c>
      <c r="E200" s="216" t="s">
        <v>1098</v>
      </c>
      <c r="F200" s="217" t="s">
        <v>1099</v>
      </c>
      <c r="G200" s="218" t="s">
        <v>207</v>
      </c>
      <c r="H200" s="219">
        <v>13</v>
      </c>
      <c r="I200" s="220"/>
      <c r="J200" s="221">
        <f>ROUND(I200*H200,2)</f>
        <v>0</v>
      </c>
      <c r="K200" s="217" t="s">
        <v>158</v>
      </c>
      <c r="L200" s="43"/>
      <c r="M200" s="222" t="s">
        <v>1</v>
      </c>
      <c r="N200" s="223" t="s">
        <v>38</v>
      </c>
      <c r="O200" s="90"/>
      <c r="P200" s="224">
        <f>O200*H200</f>
        <v>0</v>
      </c>
      <c r="Q200" s="224">
        <v>0.0011900000000000001</v>
      </c>
      <c r="R200" s="224">
        <f>Q200*H200</f>
        <v>0.015470000000000001</v>
      </c>
      <c r="S200" s="224">
        <v>0</v>
      </c>
      <c r="T200" s="225">
        <f>S200*H200</f>
        <v>0</v>
      </c>
      <c r="U200" s="37"/>
      <c r="V200" s="37"/>
      <c r="W200" s="37"/>
      <c r="X200" s="37"/>
      <c r="Y200" s="37"/>
      <c r="Z200" s="37"/>
      <c r="AA200" s="37"/>
      <c r="AB200" s="37"/>
      <c r="AC200" s="37"/>
      <c r="AD200" s="37"/>
      <c r="AE200" s="37"/>
      <c r="AR200" s="226" t="s">
        <v>88</v>
      </c>
      <c r="AT200" s="226" t="s">
        <v>129</v>
      </c>
      <c r="AU200" s="226" t="s">
        <v>82</v>
      </c>
      <c r="AY200" s="16" t="s">
        <v>128</v>
      </c>
      <c r="BE200" s="227">
        <f>IF(N200="základní",J200,0)</f>
        <v>0</v>
      </c>
      <c r="BF200" s="227">
        <f>IF(N200="snížená",J200,0)</f>
        <v>0</v>
      </c>
      <c r="BG200" s="227">
        <f>IF(N200="zákl. přenesená",J200,0)</f>
        <v>0</v>
      </c>
      <c r="BH200" s="227">
        <f>IF(N200="sníž. přenesená",J200,0)</f>
        <v>0</v>
      </c>
      <c r="BI200" s="227">
        <f>IF(N200="nulová",J200,0)</f>
        <v>0</v>
      </c>
      <c r="BJ200" s="16" t="s">
        <v>78</v>
      </c>
      <c r="BK200" s="227">
        <f>ROUND(I200*H200,2)</f>
        <v>0</v>
      </c>
      <c r="BL200" s="16" t="s">
        <v>88</v>
      </c>
      <c r="BM200" s="226" t="s">
        <v>1100</v>
      </c>
    </row>
    <row r="201" s="2" customFormat="1">
      <c r="A201" s="37"/>
      <c r="B201" s="38"/>
      <c r="C201" s="39"/>
      <c r="D201" s="228" t="s">
        <v>160</v>
      </c>
      <c r="E201" s="39"/>
      <c r="F201" s="239" t="s">
        <v>1101</v>
      </c>
      <c r="G201" s="39"/>
      <c r="H201" s="39"/>
      <c r="I201" s="230"/>
      <c r="J201" s="39"/>
      <c r="K201" s="39"/>
      <c r="L201" s="43"/>
      <c r="M201" s="231"/>
      <c r="N201" s="232"/>
      <c r="O201" s="90"/>
      <c r="P201" s="90"/>
      <c r="Q201" s="90"/>
      <c r="R201" s="90"/>
      <c r="S201" s="90"/>
      <c r="T201" s="91"/>
      <c r="U201" s="37"/>
      <c r="V201" s="37"/>
      <c r="W201" s="37"/>
      <c r="X201" s="37"/>
      <c r="Y201" s="37"/>
      <c r="Z201" s="37"/>
      <c r="AA201" s="37"/>
      <c r="AB201" s="37"/>
      <c r="AC201" s="37"/>
      <c r="AD201" s="37"/>
      <c r="AE201" s="37"/>
      <c r="AT201" s="16" t="s">
        <v>160</v>
      </c>
      <c r="AU201" s="16" t="s">
        <v>82</v>
      </c>
    </row>
    <row r="202" s="2" customFormat="1">
      <c r="A202" s="37"/>
      <c r="B202" s="38"/>
      <c r="C202" s="39"/>
      <c r="D202" s="228" t="s">
        <v>134</v>
      </c>
      <c r="E202" s="39"/>
      <c r="F202" s="229" t="s">
        <v>1102</v>
      </c>
      <c r="G202" s="39"/>
      <c r="H202" s="39"/>
      <c r="I202" s="230"/>
      <c r="J202" s="39"/>
      <c r="K202" s="39"/>
      <c r="L202" s="43"/>
      <c r="M202" s="231"/>
      <c r="N202" s="232"/>
      <c r="O202" s="90"/>
      <c r="P202" s="90"/>
      <c r="Q202" s="90"/>
      <c r="R202" s="90"/>
      <c r="S202" s="90"/>
      <c r="T202" s="91"/>
      <c r="U202" s="37"/>
      <c r="V202" s="37"/>
      <c r="W202" s="37"/>
      <c r="X202" s="37"/>
      <c r="Y202" s="37"/>
      <c r="Z202" s="37"/>
      <c r="AA202" s="37"/>
      <c r="AB202" s="37"/>
      <c r="AC202" s="37"/>
      <c r="AD202" s="37"/>
      <c r="AE202" s="37"/>
      <c r="AT202" s="16" t="s">
        <v>134</v>
      </c>
      <c r="AU202" s="16" t="s">
        <v>82</v>
      </c>
    </row>
    <row r="203" s="13" customFormat="1">
      <c r="A203" s="13"/>
      <c r="B203" s="240"/>
      <c r="C203" s="241"/>
      <c r="D203" s="228" t="s">
        <v>162</v>
      </c>
      <c r="E203" s="242" t="s">
        <v>1</v>
      </c>
      <c r="F203" s="243" t="s">
        <v>228</v>
      </c>
      <c r="G203" s="241"/>
      <c r="H203" s="244">
        <v>13</v>
      </c>
      <c r="I203" s="245"/>
      <c r="J203" s="241"/>
      <c r="K203" s="241"/>
      <c r="L203" s="246"/>
      <c r="M203" s="247"/>
      <c r="N203" s="248"/>
      <c r="O203" s="248"/>
      <c r="P203" s="248"/>
      <c r="Q203" s="248"/>
      <c r="R203" s="248"/>
      <c r="S203" s="248"/>
      <c r="T203" s="249"/>
      <c r="U203" s="13"/>
      <c r="V203" s="13"/>
      <c r="W203" s="13"/>
      <c r="X203" s="13"/>
      <c r="Y203" s="13"/>
      <c r="Z203" s="13"/>
      <c r="AA203" s="13"/>
      <c r="AB203" s="13"/>
      <c r="AC203" s="13"/>
      <c r="AD203" s="13"/>
      <c r="AE203" s="13"/>
      <c r="AT203" s="250" t="s">
        <v>162</v>
      </c>
      <c r="AU203" s="250" t="s">
        <v>82</v>
      </c>
      <c r="AV203" s="13" t="s">
        <v>82</v>
      </c>
      <c r="AW203" s="13" t="s">
        <v>30</v>
      </c>
      <c r="AX203" s="13" t="s">
        <v>78</v>
      </c>
      <c r="AY203" s="250" t="s">
        <v>128</v>
      </c>
    </row>
    <row r="204" s="2" customFormat="1" ht="16.5" customHeight="1">
      <c r="A204" s="37"/>
      <c r="B204" s="38"/>
      <c r="C204" s="215" t="s">
        <v>269</v>
      </c>
      <c r="D204" s="215" t="s">
        <v>129</v>
      </c>
      <c r="E204" s="216" t="s">
        <v>264</v>
      </c>
      <c r="F204" s="217" t="s">
        <v>265</v>
      </c>
      <c r="G204" s="218" t="s">
        <v>183</v>
      </c>
      <c r="H204" s="219">
        <v>13.890000000000001</v>
      </c>
      <c r="I204" s="220"/>
      <c r="J204" s="221">
        <f>ROUND(I204*H204,2)</f>
        <v>0</v>
      </c>
      <c r="K204" s="217" t="s">
        <v>158</v>
      </c>
      <c r="L204" s="43"/>
      <c r="M204" s="222" t="s">
        <v>1</v>
      </c>
      <c r="N204" s="223" t="s">
        <v>38</v>
      </c>
      <c r="O204" s="90"/>
      <c r="P204" s="224">
        <f>O204*H204</f>
        <v>0</v>
      </c>
      <c r="Q204" s="224">
        <v>0</v>
      </c>
      <c r="R204" s="224">
        <f>Q204*H204</f>
        <v>0</v>
      </c>
      <c r="S204" s="224">
        <v>0</v>
      </c>
      <c r="T204" s="225">
        <f>S204*H204</f>
        <v>0</v>
      </c>
      <c r="U204" s="37"/>
      <c r="V204" s="37"/>
      <c r="W204" s="37"/>
      <c r="X204" s="37"/>
      <c r="Y204" s="37"/>
      <c r="Z204" s="37"/>
      <c r="AA204" s="37"/>
      <c r="AB204" s="37"/>
      <c r="AC204" s="37"/>
      <c r="AD204" s="37"/>
      <c r="AE204" s="37"/>
      <c r="AR204" s="226" t="s">
        <v>88</v>
      </c>
      <c r="AT204" s="226" t="s">
        <v>129</v>
      </c>
      <c r="AU204" s="226" t="s">
        <v>82</v>
      </c>
      <c r="AY204" s="16" t="s">
        <v>128</v>
      </c>
      <c r="BE204" s="227">
        <f>IF(N204="základní",J204,0)</f>
        <v>0</v>
      </c>
      <c r="BF204" s="227">
        <f>IF(N204="snížená",J204,0)</f>
        <v>0</v>
      </c>
      <c r="BG204" s="227">
        <f>IF(N204="zákl. přenesená",J204,0)</f>
        <v>0</v>
      </c>
      <c r="BH204" s="227">
        <f>IF(N204="sníž. přenesená",J204,0)</f>
        <v>0</v>
      </c>
      <c r="BI204" s="227">
        <f>IF(N204="nulová",J204,0)</f>
        <v>0</v>
      </c>
      <c r="BJ204" s="16" t="s">
        <v>78</v>
      </c>
      <c r="BK204" s="227">
        <f>ROUND(I204*H204,2)</f>
        <v>0</v>
      </c>
      <c r="BL204" s="16" t="s">
        <v>88</v>
      </c>
      <c r="BM204" s="226" t="s">
        <v>1103</v>
      </c>
    </row>
    <row r="205" s="2" customFormat="1">
      <c r="A205" s="37"/>
      <c r="B205" s="38"/>
      <c r="C205" s="39"/>
      <c r="D205" s="228" t="s">
        <v>160</v>
      </c>
      <c r="E205" s="39"/>
      <c r="F205" s="239" t="s">
        <v>267</v>
      </c>
      <c r="G205" s="39"/>
      <c r="H205" s="39"/>
      <c r="I205" s="230"/>
      <c r="J205" s="39"/>
      <c r="K205" s="39"/>
      <c r="L205" s="43"/>
      <c r="M205" s="231"/>
      <c r="N205" s="232"/>
      <c r="O205" s="90"/>
      <c r="P205" s="90"/>
      <c r="Q205" s="90"/>
      <c r="R205" s="90"/>
      <c r="S205" s="90"/>
      <c r="T205" s="91"/>
      <c r="U205" s="37"/>
      <c r="V205" s="37"/>
      <c r="W205" s="37"/>
      <c r="X205" s="37"/>
      <c r="Y205" s="37"/>
      <c r="Z205" s="37"/>
      <c r="AA205" s="37"/>
      <c r="AB205" s="37"/>
      <c r="AC205" s="37"/>
      <c r="AD205" s="37"/>
      <c r="AE205" s="37"/>
      <c r="AT205" s="16" t="s">
        <v>160</v>
      </c>
      <c r="AU205" s="16" t="s">
        <v>82</v>
      </c>
    </row>
    <row r="206" s="13" customFormat="1">
      <c r="A206" s="13"/>
      <c r="B206" s="240"/>
      <c r="C206" s="241"/>
      <c r="D206" s="228" t="s">
        <v>162</v>
      </c>
      <c r="E206" s="242" t="s">
        <v>1</v>
      </c>
      <c r="F206" s="243" t="s">
        <v>1104</v>
      </c>
      <c r="G206" s="241"/>
      <c r="H206" s="244">
        <v>13.890000000000001</v>
      </c>
      <c r="I206" s="245"/>
      <c r="J206" s="241"/>
      <c r="K206" s="241"/>
      <c r="L206" s="246"/>
      <c r="M206" s="247"/>
      <c r="N206" s="248"/>
      <c r="O206" s="248"/>
      <c r="P206" s="248"/>
      <c r="Q206" s="248"/>
      <c r="R206" s="248"/>
      <c r="S206" s="248"/>
      <c r="T206" s="249"/>
      <c r="U206" s="13"/>
      <c r="V206" s="13"/>
      <c r="W206" s="13"/>
      <c r="X206" s="13"/>
      <c r="Y206" s="13"/>
      <c r="Z206" s="13"/>
      <c r="AA206" s="13"/>
      <c r="AB206" s="13"/>
      <c r="AC206" s="13"/>
      <c r="AD206" s="13"/>
      <c r="AE206" s="13"/>
      <c r="AT206" s="250" t="s">
        <v>162</v>
      </c>
      <c r="AU206" s="250" t="s">
        <v>82</v>
      </c>
      <c r="AV206" s="13" t="s">
        <v>82</v>
      </c>
      <c r="AW206" s="13" t="s">
        <v>30</v>
      </c>
      <c r="AX206" s="13" t="s">
        <v>78</v>
      </c>
      <c r="AY206" s="250" t="s">
        <v>128</v>
      </c>
    </row>
    <row r="207" s="2" customFormat="1" ht="16.5" customHeight="1">
      <c r="A207" s="37"/>
      <c r="B207" s="38"/>
      <c r="C207" s="215" t="s">
        <v>7</v>
      </c>
      <c r="D207" s="215" t="s">
        <v>129</v>
      </c>
      <c r="E207" s="216" t="s">
        <v>270</v>
      </c>
      <c r="F207" s="217" t="s">
        <v>271</v>
      </c>
      <c r="G207" s="218" t="s">
        <v>157</v>
      </c>
      <c r="H207" s="219">
        <v>54.100000000000001</v>
      </c>
      <c r="I207" s="220"/>
      <c r="J207" s="221">
        <f>ROUND(I207*H207,2)</f>
        <v>0</v>
      </c>
      <c r="K207" s="217" t="s">
        <v>158</v>
      </c>
      <c r="L207" s="43"/>
      <c r="M207" s="222" t="s">
        <v>1</v>
      </c>
      <c r="N207" s="223" t="s">
        <v>38</v>
      </c>
      <c r="O207" s="90"/>
      <c r="P207" s="224">
        <f>O207*H207</f>
        <v>0</v>
      </c>
      <c r="Q207" s="224">
        <v>0.041739999999999999</v>
      </c>
      <c r="R207" s="224">
        <f>Q207*H207</f>
        <v>2.2581340000000001</v>
      </c>
      <c r="S207" s="224">
        <v>0</v>
      </c>
      <c r="T207" s="225">
        <f>S207*H207</f>
        <v>0</v>
      </c>
      <c r="U207" s="37"/>
      <c r="V207" s="37"/>
      <c r="W207" s="37"/>
      <c r="X207" s="37"/>
      <c r="Y207" s="37"/>
      <c r="Z207" s="37"/>
      <c r="AA207" s="37"/>
      <c r="AB207" s="37"/>
      <c r="AC207" s="37"/>
      <c r="AD207" s="37"/>
      <c r="AE207" s="37"/>
      <c r="AR207" s="226" t="s">
        <v>88</v>
      </c>
      <c r="AT207" s="226" t="s">
        <v>129</v>
      </c>
      <c r="AU207" s="226" t="s">
        <v>82</v>
      </c>
      <c r="AY207" s="16" t="s">
        <v>128</v>
      </c>
      <c r="BE207" s="227">
        <f>IF(N207="základní",J207,0)</f>
        <v>0</v>
      </c>
      <c r="BF207" s="227">
        <f>IF(N207="snížená",J207,0)</f>
        <v>0</v>
      </c>
      <c r="BG207" s="227">
        <f>IF(N207="zákl. přenesená",J207,0)</f>
        <v>0</v>
      </c>
      <c r="BH207" s="227">
        <f>IF(N207="sníž. přenesená",J207,0)</f>
        <v>0</v>
      </c>
      <c r="BI207" s="227">
        <f>IF(N207="nulová",J207,0)</f>
        <v>0</v>
      </c>
      <c r="BJ207" s="16" t="s">
        <v>78</v>
      </c>
      <c r="BK207" s="227">
        <f>ROUND(I207*H207,2)</f>
        <v>0</v>
      </c>
      <c r="BL207" s="16" t="s">
        <v>88</v>
      </c>
      <c r="BM207" s="226" t="s">
        <v>1105</v>
      </c>
    </row>
    <row r="208" s="2" customFormat="1">
      <c r="A208" s="37"/>
      <c r="B208" s="38"/>
      <c r="C208" s="39"/>
      <c r="D208" s="228" t="s">
        <v>160</v>
      </c>
      <c r="E208" s="39"/>
      <c r="F208" s="239" t="s">
        <v>273</v>
      </c>
      <c r="G208" s="39"/>
      <c r="H208" s="39"/>
      <c r="I208" s="230"/>
      <c r="J208" s="39"/>
      <c r="K208" s="39"/>
      <c r="L208" s="43"/>
      <c r="M208" s="231"/>
      <c r="N208" s="232"/>
      <c r="O208" s="90"/>
      <c r="P208" s="90"/>
      <c r="Q208" s="90"/>
      <c r="R208" s="90"/>
      <c r="S208" s="90"/>
      <c r="T208" s="91"/>
      <c r="U208" s="37"/>
      <c r="V208" s="37"/>
      <c r="W208" s="37"/>
      <c r="X208" s="37"/>
      <c r="Y208" s="37"/>
      <c r="Z208" s="37"/>
      <c r="AA208" s="37"/>
      <c r="AB208" s="37"/>
      <c r="AC208" s="37"/>
      <c r="AD208" s="37"/>
      <c r="AE208" s="37"/>
      <c r="AT208" s="16" t="s">
        <v>160</v>
      </c>
      <c r="AU208" s="16" t="s">
        <v>82</v>
      </c>
    </row>
    <row r="209" s="2" customFormat="1">
      <c r="A209" s="37"/>
      <c r="B209" s="38"/>
      <c r="C209" s="39"/>
      <c r="D209" s="228" t="s">
        <v>134</v>
      </c>
      <c r="E209" s="39"/>
      <c r="F209" s="229" t="s">
        <v>274</v>
      </c>
      <c r="G209" s="39"/>
      <c r="H209" s="39"/>
      <c r="I209" s="230"/>
      <c r="J209" s="39"/>
      <c r="K209" s="39"/>
      <c r="L209" s="43"/>
      <c r="M209" s="231"/>
      <c r="N209" s="232"/>
      <c r="O209" s="90"/>
      <c r="P209" s="90"/>
      <c r="Q209" s="90"/>
      <c r="R209" s="90"/>
      <c r="S209" s="90"/>
      <c r="T209" s="91"/>
      <c r="U209" s="37"/>
      <c r="V209" s="37"/>
      <c r="W209" s="37"/>
      <c r="X209" s="37"/>
      <c r="Y209" s="37"/>
      <c r="Z209" s="37"/>
      <c r="AA209" s="37"/>
      <c r="AB209" s="37"/>
      <c r="AC209" s="37"/>
      <c r="AD209" s="37"/>
      <c r="AE209" s="37"/>
      <c r="AT209" s="16" t="s">
        <v>134</v>
      </c>
      <c r="AU209" s="16" t="s">
        <v>82</v>
      </c>
    </row>
    <row r="210" s="13" customFormat="1">
      <c r="A210" s="13"/>
      <c r="B210" s="240"/>
      <c r="C210" s="241"/>
      <c r="D210" s="228" t="s">
        <v>162</v>
      </c>
      <c r="E210" s="242" t="s">
        <v>1</v>
      </c>
      <c r="F210" s="243" t="s">
        <v>1106</v>
      </c>
      <c r="G210" s="241"/>
      <c r="H210" s="244">
        <v>54.100000000000001</v>
      </c>
      <c r="I210" s="245"/>
      <c r="J210" s="241"/>
      <c r="K210" s="241"/>
      <c r="L210" s="246"/>
      <c r="M210" s="247"/>
      <c r="N210" s="248"/>
      <c r="O210" s="248"/>
      <c r="P210" s="248"/>
      <c r="Q210" s="248"/>
      <c r="R210" s="248"/>
      <c r="S210" s="248"/>
      <c r="T210" s="249"/>
      <c r="U210" s="13"/>
      <c r="V210" s="13"/>
      <c r="W210" s="13"/>
      <c r="X210" s="13"/>
      <c r="Y210" s="13"/>
      <c r="Z210" s="13"/>
      <c r="AA210" s="13"/>
      <c r="AB210" s="13"/>
      <c r="AC210" s="13"/>
      <c r="AD210" s="13"/>
      <c r="AE210" s="13"/>
      <c r="AT210" s="250" t="s">
        <v>162</v>
      </c>
      <c r="AU210" s="250" t="s">
        <v>82</v>
      </c>
      <c r="AV210" s="13" t="s">
        <v>82</v>
      </c>
      <c r="AW210" s="13" t="s">
        <v>30</v>
      </c>
      <c r="AX210" s="13" t="s">
        <v>78</v>
      </c>
      <c r="AY210" s="250" t="s">
        <v>128</v>
      </c>
    </row>
    <row r="211" s="2" customFormat="1" ht="16.5" customHeight="1">
      <c r="A211" s="37"/>
      <c r="B211" s="38"/>
      <c r="C211" s="215" t="s">
        <v>280</v>
      </c>
      <c r="D211" s="215" t="s">
        <v>129</v>
      </c>
      <c r="E211" s="216" t="s">
        <v>276</v>
      </c>
      <c r="F211" s="217" t="s">
        <v>277</v>
      </c>
      <c r="G211" s="218" t="s">
        <v>157</v>
      </c>
      <c r="H211" s="219">
        <v>54.100000000000001</v>
      </c>
      <c r="I211" s="220"/>
      <c r="J211" s="221">
        <f>ROUND(I211*H211,2)</f>
        <v>0</v>
      </c>
      <c r="K211" s="217" t="s">
        <v>158</v>
      </c>
      <c r="L211" s="43"/>
      <c r="M211" s="222" t="s">
        <v>1</v>
      </c>
      <c r="N211" s="223" t="s">
        <v>38</v>
      </c>
      <c r="O211" s="90"/>
      <c r="P211" s="224">
        <f>O211*H211</f>
        <v>0</v>
      </c>
      <c r="Q211" s="224">
        <v>2.0000000000000002E-05</v>
      </c>
      <c r="R211" s="224">
        <f>Q211*H211</f>
        <v>0.0010820000000000001</v>
      </c>
      <c r="S211" s="224">
        <v>0</v>
      </c>
      <c r="T211" s="225">
        <f>S211*H211</f>
        <v>0</v>
      </c>
      <c r="U211" s="37"/>
      <c r="V211" s="37"/>
      <c r="W211" s="37"/>
      <c r="X211" s="37"/>
      <c r="Y211" s="37"/>
      <c r="Z211" s="37"/>
      <c r="AA211" s="37"/>
      <c r="AB211" s="37"/>
      <c r="AC211" s="37"/>
      <c r="AD211" s="37"/>
      <c r="AE211" s="37"/>
      <c r="AR211" s="226" t="s">
        <v>88</v>
      </c>
      <c r="AT211" s="226" t="s">
        <v>129</v>
      </c>
      <c r="AU211" s="226" t="s">
        <v>82</v>
      </c>
      <c r="AY211" s="16" t="s">
        <v>128</v>
      </c>
      <c r="BE211" s="227">
        <f>IF(N211="základní",J211,0)</f>
        <v>0</v>
      </c>
      <c r="BF211" s="227">
        <f>IF(N211="snížená",J211,0)</f>
        <v>0</v>
      </c>
      <c r="BG211" s="227">
        <f>IF(N211="zákl. přenesená",J211,0)</f>
        <v>0</v>
      </c>
      <c r="BH211" s="227">
        <f>IF(N211="sníž. přenesená",J211,0)</f>
        <v>0</v>
      </c>
      <c r="BI211" s="227">
        <f>IF(N211="nulová",J211,0)</f>
        <v>0</v>
      </c>
      <c r="BJ211" s="16" t="s">
        <v>78</v>
      </c>
      <c r="BK211" s="227">
        <f>ROUND(I211*H211,2)</f>
        <v>0</v>
      </c>
      <c r="BL211" s="16" t="s">
        <v>88</v>
      </c>
      <c r="BM211" s="226" t="s">
        <v>1107</v>
      </c>
    </row>
    <row r="212" s="2" customFormat="1">
      <c r="A212" s="37"/>
      <c r="B212" s="38"/>
      <c r="C212" s="39"/>
      <c r="D212" s="228" t="s">
        <v>160</v>
      </c>
      <c r="E212" s="39"/>
      <c r="F212" s="239" t="s">
        <v>279</v>
      </c>
      <c r="G212" s="39"/>
      <c r="H212" s="39"/>
      <c r="I212" s="230"/>
      <c r="J212" s="39"/>
      <c r="K212" s="39"/>
      <c r="L212" s="43"/>
      <c r="M212" s="231"/>
      <c r="N212" s="232"/>
      <c r="O212" s="90"/>
      <c r="P212" s="90"/>
      <c r="Q212" s="90"/>
      <c r="R212" s="90"/>
      <c r="S212" s="90"/>
      <c r="T212" s="91"/>
      <c r="U212" s="37"/>
      <c r="V212" s="37"/>
      <c r="W212" s="37"/>
      <c r="X212" s="37"/>
      <c r="Y212" s="37"/>
      <c r="Z212" s="37"/>
      <c r="AA212" s="37"/>
      <c r="AB212" s="37"/>
      <c r="AC212" s="37"/>
      <c r="AD212" s="37"/>
      <c r="AE212" s="37"/>
      <c r="AT212" s="16" t="s">
        <v>160</v>
      </c>
      <c r="AU212" s="16" t="s">
        <v>82</v>
      </c>
    </row>
    <row r="213" s="13" customFormat="1">
      <c r="A213" s="13"/>
      <c r="B213" s="240"/>
      <c r="C213" s="241"/>
      <c r="D213" s="228" t="s">
        <v>162</v>
      </c>
      <c r="E213" s="242" t="s">
        <v>1</v>
      </c>
      <c r="F213" s="243" t="s">
        <v>1106</v>
      </c>
      <c r="G213" s="241"/>
      <c r="H213" s="244">
        <v>54.100000000000001</v>
      </c>
      <c r="I213" s="245"/>
      <c r="J213" s="241"/>
      <c r="K213" s="241"/>
      <c r="L213" s="246"/>
      <c r="M213" s="247"/>
      <c r="N213" s="248"/>
      <c r="O213" s="248"/>
      <c r="P213" s="248"/>
      <c r="Q213" s="248"/>
      <c r="R213" s="248"/>
      <c r="S213" s="248"/>
      <c r="T213" s="249"/>
      <c r="U213" s="13"/>
      <c r="V213" s="13"/>
      <c r="W213" s="13"/>
      <c r="X213" s="13"/>
      <c r="Y213" s="13"/>
      <c r="Z213" s="13"/>
      <c r="AA213" s="13"/>
      <c r="AB213" s="13"/>
      <c r="AC213" s="13"/>
      <c r="AD213" s="13"/>
      <c r="AE213" s="13"/>
      <c r="AT213" s="250" t="s">
        <v>162</v>
      </c>
      <c r="AU213" s="250" t="s">
        <v>82</v>
      </c>
      <c r="AV213" s="13" t="s">
        <v>82</v>
      </c>
      <c r="AW213" s="13" t="s">
        <v>30</v>
      </c>
      <c r="AX213" s="13" t="s">
        <v>78</v>
      </c>
      <c r="AY213" s="250" t="s">
        <v>128</v>
      </c>
    </row>
    <row r="214" s="2" customFormat="1" ht="16.5" customHeight="1">
      <c r="A214" s="37"/>
      <c r="B214" s="38"/>
      <c r="C214" s="215" t="s">
        <v>288</v>
      </c>
      <c r="D214" s="215" t="s">
        <v>129</v>
      </c>
      <c r="E214" s="216" t="s">
        <v>281</v>
      </c>
      <c r="F214" s="217" t="s">
        <v>282</v>
      </c>
      <c r="G214" s="218" t="s">
        <v>220</v>
      </c>
      <c r="H214" s="219">
        <v>2.778</v>
      </c>
      <c r="I214" s="220"/>
      <c r="J214" s="221">
        <f>ROUND(I214*H214,2)</f>
        <v>0</v>
      </c>
      <c r="K214" s="217" t="s">
        <v>158</v>
      </c>
      <c r="L214" s="43"/>
      <c r="M214" s="222" t="s">
        <v>1</v>
      </c>
      <c r="N214" s="223" t="s">
        <v>38</v>
      </c>
      <c r="O214" s="90"/>
      <c r="P214" s="224">
        <f>O214*H214</f>
        <v>0</v>
      </c>
      <c r="Q214" s="224">
        <v>1.04877</v>
      </c>
      <c r="R214" s="224">
        <f>Q214*H214</f>
        <v>2.9134830599999999</v>
      </c>
      <c r="S214" s="224">
        <v>0</v>
      </c>
      <c r="T214" s="225">
        <f>S214*H214</f>
        <v>0</v>
      </c>
      <c r="U214" s="37"/>
      <c r="V214" s="37"/>
      <c r="W214" s="37"/>
      <c r="X214" s="37"/>
      <c r="Y214" s="37"/>
      <c r="Z214" s="37"/>
      <c r="AA214" s="37"/>
      <c r="AB214" s="37"/>
      <c r="AC214" s="37"/>
      <c r="AD214" s="37"/>
      <c r="AE214" s="37"/>
      <c r="AR214" s="226" t="s">
        <v>88</v>
      </c>
      <c r="AT214" s="226" t="s">
        <v>129</v>
      </c>
      <c r="AU214" s="226" t="s">
        <v>82</v>
      </c>
      <c r="AY214" s="16" t="s">
        <v>128</v>
      </c>
      <c r="BE214" s="227">
        <f>IF(N214="základní",J214,0)</f>
        <v>0</v>
      </c>
      <c r="BF214" s="227">
        <f>IF(N214="snížená",J214,0)</f>
        <v>0</v>
      </c>
      <c r="BG214" s="227">
        <f>IF(N214="zákl. přenesená",J214,0)</f>
        <v>0</v>
      </c>
      <c r="BH214" s="227">
        <f>IF(N214="sníž. přenesená",J214,0)</f>
        <v>0</v>
      </c>
      <c r="BI214" s="227">
        <f>IF(N214="nulová",J214,0)</f>
        <v>0</v>
      </c>
      <c r="BJ214" s="16" t="s">
        <v>78</v>
      </c>
      <c r="BK214" s="227">
        <f>ROUND(I214*H214,2)</f>
        <v>0</v>
      </c>
      <c r="BL214" s="16" t="s">
        <v>88</v>
      </c>
      <c r="BM214" s="226" t="s">
        <v>1108</v>
      </c>
    </row>
    <row r="215" s="2" customFormat="1">
      <c r="A215" s="37"/>
      <c r="B215" s="38"/>
      <c r="C215" s="39"/>
      <c r="D215" s="228" t="s">
        <v>160</v>
      </c>
      <c r="E215" s="39"/>
      <c r="F215" s="239" t="s">
        <v>284</v>
      </c>
      <c r="G215" s="39"/>
      <c r="H215" s="39"/>
      <c r="I215" s="230"/>
      <c r="J215" s="39"/>
      <c r="K215" s="39"/>
      <c r="L215" s="43"/>
      <c r="M215" s="231"/>
      <c r="N215" s="232"/>
      <c r="O215" s="90"/>
      <c r="P215" s="90"/>
      <c r="Q215" s="90"/>
      <c r="R215" s="90"/>
      <c r="S215" s="90"/>
      <c r="T215" s="91"/>
      <c r="U215" s="37"/>
      <c r="V215" s="37"/>
      <c r="W215" s="37"/>
      <c r="X215" s="37"/>
      <c r="Y215" s="37"/>
      <c r="Z215" s="37"/>
      <c r="AA215" s="37"/>
      <c r="AB215" s="37"/>
      <c r="AC215" s="37"/>
      <c r="AD215" s="37"/>
      <c r="AE215" s="37"/>
      <c r="AT215" s="16" t="s">
        <v>160</v>
      </c>
      <c r="AU215" s="16" t="s">
        <v>82</v>
      </c>
    </row>
    <row r="216" s="2" customFormat="1">
      <c r="A216" s="37"/>
      <c r="B216" s="38"/>
      <c r="C216" s="39"/>
      <c r="D216" s="228" t="s">
        <v>134</v>
      </c>
      <c r="E216" s="39"/>
      <c r="F216" s="229" t="s">
        <v>285</v>
      </c>
      <c r="G216" s="39"/>
      <c r="H216" s="39"/>
      <c r="I216" s="230"/>
      <c r="J216" s="39"/>
      <c r="K216" s="39"/>
      <c r="L216" s="43"/>
      <c r="M216" s="231"/>
      <c r="N216" s="232"/>
      <c r="O216" s="90"/>
      <c r="P216" s="90"/>
      <c r="Q216" s="90"/>
      <c r="R216" s="90"/>
      <c r="S216" s="90"/>
      <c r="T216" s="91"/>
      <c r="U216" s="37"/>
      <c r="V216" s="37"/>
      <c r="W216" s="37"/>
      <c r="X216" s="37"/>
      <c r="Y216" s="37"/>
      <c r="Z216" s="37"/>
      <c r="AA216" s="37"/>
      <c r="AB216" s="37"/>
      <c r="AC216" s="37"/>
      <c r="AD216" s="37"/>
      <c r="AE216" s="37"/>
      <c r="AT216" s="16" t="s">
        <v>134</v>
      </c>
      <c r="AU216" s="16" t="s">
        <v>82</v>
      </c>
    </row>
    <row r="217" s="13" customFormat="1">
      <c r="A217" s="13"/>
      <c r="B217" s="240"/>
      <c r="C217" s="241"/>
      <c r="D217" s="228" t="s">
        <v>162</v>
      </c>
      <c r="E217" s="242" t="s">
        <v>1</v>
      </c>
      <c r="F217" s="243" t="s">
        <v>1109</v>
      </c>
      <c r="G217" s="241"/>
      <c r="H217" s="244">
        <v>2.778</v>
      </c>
      <c r="I217" s="245"/>
      <c r="J217" s="241"/>
      <c r="K217" s="241"/>
      <c r="L217" s="246"/>
      <c r="M217" s="247"/>
      <c r="N217" s="248"/>
      <c r="O217" s="248"/>
      <c r="P217" s="248"/>
      <c r="Q217" s="248"/>
      <c r="R217" s="248"/>
      <c r="S217" s="248"/>
      <c r="T217" s="249"/>
      <c r="U217" s="13"/>
      <c r="V217" s="13"/>
      <c r="W217" s="13"/>
      <c r="X217" s="13"/>
      <c r="Y217" s="13"/>
      <c r="Z217" s="13"/>
      <c r="AA217" s="13"/>
      <c r="AB217" s="13"/>
      <c r="AC217" s="13"/>
      <c r="AD217" s="13"/>
      <c r="AE217" s="13"/>
      <c r="AT217" s="250" t="s">
        <v>162</v>
      </c>
      <c r="AU217" s="250" t="s">
        <v>82</v>
      </c>
      <c r="AV217" s="13" t="s">
        <v>82</v>
      </c>
      <c r="AW217" s="13" t="s">
        <v>30</v>
      </c>
      <c r="AX217" s="13" t="s">
        <v>78</v>
      </c>
      <c r="AY217" s="250" t="s">
        <v>128</v>
      </c>
    </row>
    <row r="218" s="2" customFormat="1">
      <c r="A218" s="37"/>
      <c r="B218" s="38"/>
      <c r="C218" s="215" t="s">
        <v>295</v>
      </c>
      <c r="D218" s="215" t="s">
        <v>129</v>
      </c>
      <c r="E218" s="216" t="s">
        <v>1110</v>
      </c>
      <c r="F218" s="217" t="s">
        <v>1111</v>
      </c>
      <c r="G218" s="218" t="s">
        <v>157</v>
      </c>
      <c r="H218" s="219">
        <v>17</v>
      </c>
      <c r="I218" s="220"/>
      <c r="J218" s="221">
        <f>ROUND(I218*H218,2)</f>
        <v>0</v>
      </c>
      <c r="K218" s="217" t="s">
        <v>158</v>
      </c>
      <c r="L218" s="43"/>
      <c r="M218" s="222" t="s">
        <v>1</v>
      </c>
      <c r="N218" s="223" t="s">
        <v>38</v>
      </c>
      <c r="O218" s="90"/>
      <c r="P218" s="224">
        <f>O218*H218</f>
        <v>0</v>
      </c>
      <c r="Q218" s="224">
        <v>0.0035899999999999999</v>
      </c>
      <c r="R218" s="224">
        <f>Q218*H218</f>
        <v>0.061030000000000001</v>
      </c>
      <c r="S218" s="224">
        <v>0</v>
      </c>
      <c r="T218" s="225">
        <f>S218*H218</f>
        <v>0</v>
      </c>
      <c r="U218" s="37"/>
      <c r="V218" s="37"/>
      <c r="W218" s="37"/>
      <c r="X218" s="37"/>
      <c r="Y218" s="37"/>
      <c r="Z218" s="37"/>
      <c r="AA218" s="37"/>
      <c r="AB218" s="37"/>
      <c r="AC218" s="37"/>
      <c r="AD218" s="37"/>
      <c r="AE218" s="37"/>
      <c r="AR218" s="226" t="s">
        <v>88</v>
      </c>
      <c r="AT218" s="226" t="s">
        <v>129</v>
      </c>
      <c r="AU218" s="226" t="s">
        <v>82</v>
      </c>
      <c r="AY218" s="16" t="s">
        <v>128</v>
      </c>
      <c r="BE218" s="227">
        <f>IF(N218="základní",J218,0)</f>
        <v>0</v>
      </c>
      <c r="BF218" s="227">
        <f>IF(N218="snížená",J218,0)</f>
        <v>0</v>
      </c>
      <c r="BG218" s="227">
        <f>IF(N218="zákl. přenesená",J218,0)</f>
        <v>0</v>
      </c>
      <c r="BH218" s="227">
        <f>IF(N218="sníž. přenesená",J218,0)</f>
        <v>0</v>
      </c>
      <c r="BI218" s="227">
        <f>IF(N218="nulová",J218,0)</f>
        <v>0</v>
      </c>
      <c r="BJ218" s="16" t="s">
        <v>78</v>
      </c>
      <c r="BK218" s="227">
        <f>ROUND(I218*H218,2)</f>
        <v>0</v>
      </c>
      <c r="BL218" s="16" t="s">
        <v>88</v>
      </c>
      <c r="BM218" s="226" t="s">
        <v>1112</v>
      </c>
    </row>
    <row r="219" s="2" customFormat="1">
      <c r="A219" s="37"/>
      <c r="B219" s="38"/>
      <c r="C219" s="39"/>
      <c r="D219" s="228" t="s">
        <v>160</v>
      </c>
      <c r="E219" s="39"/>
      <c r="F219" s="239" t="s">
        <v>1113</v>
      </c>
      <c r="G219" s="39"/>
      <c r="H219" s="39"/>
      <c r="I219" s="230"/>
      <c r="J219" s="39"/>
      <c r="K219" s="39"/>
      <c r="L219" s="43"/>
      <c r="M219" s="231"/>
      <c r="N219" s="232"/>
      <c r="O219" s="90"/>
      <c r="P219" s="90"/>
      <c r="Q219" s="90"/>
      <c r="R219" s="90"/>
      <c r="S219" s="90"/>
      <c r="T219" s="91"/>
      <c r="U219" s="37"/>
      <c r="V219" s="37"/>
      <c r="W219" s="37"/>
      <c r="X219" s="37"/>
      <c r="Y219" s="37"/>
      <c r="Z219" s="37"/>
      <c r="AA219" s="37"/>
      <c r="AB219" s="37"/>
      <c r="AC219" s="37"/>
      <c r="AD219" s="37"/>
      <c r="AE219" s="37"/>
      <c r="AT219" s="16" t="s">
        <v>160</v>
      </c>
      <c r="AU219" s="16" t="s">
        <v>82</v>
      </c>
    </row>
    <row r="220" s="13" customFormat="1">
      <c r="A220" s="13"/>
      <c r="B220" s="240"/>
      <c r="C220" s="241"/>
      <c r="D220" s="228" t="s">
        <v>162</v>
      </c>
      <c r="E220" s="242" t="s">
        <v>1</v>
      </c>
      <c r="F220" s="243" t="s">
        <v>1114</v>
      </c>
      <c r="G220" s="241"/>
      <c r="H220" s="244">
        <v>17</v>
      </c>
      <c r="I220" s="245"/>
      <c r="J220" s="241"/>
      <c r="K220" s="241"/>
      <c r="L220" s="246"/>
      <c r="M220" s="247"/>
      <c r="N220" s="248"/>
      <c r="O220" s="248"/>
      <c r="P220" s="248"/>
      <c r="Q220" s="248"/>
      <c r="R220" s="248"/>
      <c r="S220" s="248"/>
      <c r="T220" s="249"/>
      <c r="U220" s="13"/>
      <c r="V220" s="13"/>
      <c r="W220" s="13"/>
      <c r="X220" s="13"/>
      <c r="Y220" s="13"/>
      <c r="Z220" s="13"/>
      <c r="AA220" s="13"/>
      <c r="AB220" s="13"/>
      <c r="AC220" s="13"/>
      <c r="AD220" s="13"/>
      <c r="AE220" s="13"/>
      <c r="AT220" s="250" t="s">
        <v>162</v>
      </c>
      <c r="AU220" s="250" t="s">
        <v>82</v>
      </c>
      <c r="AV220" s="13" t="s">
        <v>82</v>
      </c>
      <c r="AW220" s="13" t="s">
        <v>30</v>
      </c>
      <c r="AX220" s="13" t="s">
        <v>78</v>
      </c>
      <c r="AY220" s="250" t="s">
        <v>128</v>
      </c>
    </row>
    <row r="221" s="2" customFormat="1">
      <c r="A221" s="37"/>
      <c r="B221" s="38"/>
      <c r="C221" s="215" t="s">
        <v>301</v>
      </c>
      <c r="D221" s="215" t="s">
        <v>129</v>
      </c>
      <c r="E221" s="216" t="s">
        <v>1115</v>
      </c>
      <c r="F221" s="217" t="s">
        <v>1116</v>
      </c>
      <c r="G221" s="218" t="s">
        <v>157</v>
      </c>
      <c r="H221" s="219">
        <v>12</v>
      </c>
      <c r="I221" s="220"/>
      <c r="J221" s="221">
        <f>ROUND(I221*H221,2)</f>
        <v>0</v>
      </c>
      <c r="K221" s="217" t="s">
        <v>158</v>
      </c>
      <c r="L221" s="43"/>
      <c r="M221" s="222" t="s">
        <v>1</v>
      </c>
      <c r="N221" s="223" t="s">
        <v>38</v>
      </c>
      <c r="O221" s="90"/>
      <c r="P221" s="224">
        <f>O221*H221</f>
        <v>0</v>
      </c>
      <c r="Q221" s="224">
        <v>0.0052599999999999999</v>
      </c>
      <c r="R221" s="224">
        <f>Q221*H221</f>
        <v>0.063119999999999996</v>
      </c>
      <c r="S221" s="224">
        <v>0</v>
      </c>
      <c r="T221" s="225">
        <f>S221*H221</f>
        <v>0</v>
      </c>
      <c r="U221" s="37"/>
      <c r="V221" s="37"/>
      <c r="W221" s="37"/>
      <c r="X221" s="37"/>
      <c r="Y221" s="37"/>
      <c r="Z221" s="37"/>
      <c r="AA221" s="37"/>
      <c r="AB221" s="37"/>
      <c r="AC221" s="37"/>
      <c r="AD221" s="37"/>
      <c r="AE221" s="37"/>
      <c r="AR221" s="226" t="s">
        <v>88</v>
      </c>
      <c r="AT221" s="226" t="s">
        <v>129</v>
      </c>
      <c r="AU221" s="226" t="s">
        <v>82</v>
      </c>
      <c r="AY221" s="16" t="s">
        <v>128</v>
      </c>
      <c r="BE221" s="227">
        <f>IF(N221="základní",J221,0)</f>
        <v>0</v>
      </c>
      <c r="BF221" s="227">
        <f>IF(N221="snížená",J221,0)</f>
        <v>0</v>
      </c>
      <c r="BG221" s="227">
        <f>IF(N221="zákl. přenesená",J221,0)</f>
        <v>0</v>
      </c>
      <c r="BH221" s="227">
        <f>IF(N221="sníž. přenesená",J221,0)</f>
        <v>0</v>
      </c>
      <c r="BI221" s="227">
        <f>IF(N221="nulová",J221,0)</f>
        <v>0</v>
      </c>
      <c r="BJ221" s="16" t="s">
        <v>78</v>
      </c>
      <c r="BK221" s="227">
        <f>ROUND(I221*H221,2)</f>
        <v>0</v>
      </c>
      <c r="BL221" s="16" t="s">
        <v>88</v>
      </c>
      <c r="BM221" s="226" t="s">
        <v>1117</v>
      </c>
    </row>
    <row r="222" s="2" customFormat="1">
      <c r="A222" s="37"/>
      <c r="B222" s="38"/>
      <c r="C222" s="39"/>
      <c r="D222" s="228" t="s">
        <v>160</v>
      </c>
      <c r="E222" s="39"/>
      <c r="F222" s="239" t="s">
        <v>1118</v>
      </c>
      <c r="G222" s="39"/>
      <c r="H222" s="39"/>
      <c r="I222" s="230"/>
      <c r="J222" s="39"/>
      <c r="K222" s="39"/>
      <c r="L222" s="43"/>
      <c r="M222" s="231"/>
      <c r="N222" s="232"/>
      <c r="O222" s="90"/>
      <c r="P222" s="90"/>
      <c r="Q222" s="90"/>
      <c r="R222" s="90"/>
      <c r="S222" s="90"/>
      <c r="T222" s="91"/>
      <c r="U222" s="37"/>
      <c r="V222" s="37"/>
      <c r="W222" s="37"/>
      <c r="X222" s="37"/>
      <c r="Y222" s="37"/>
      <c r="Z222" s="37"/>
      <c r="AA222" s="37"/>
      <c r="AB222" s="37"/>
      <c r="AC222" s="37"/>
      <c r="AD222" s="37"/>
      <c r="AE222" s="37"/>
      <c r="AT222" s="16" t="s">
        <v>160</v>
      </c>
      <c r="AU222" s="16" t="s">
        <v>82</v>
      </c>
    </row>
    <row r="223" s="13" customFormat="1">
      <c r="A223" s="13"/>
      <c r="B223" s="240"/>
      <c r="C223" s="241"/>
      <c r="D223" s="228" t="s">
        <v>162</v>
      </c>
      <c r="E223" s="242" t="s">
        <v>1</v>
      </c>
      <c r="F223" s="243" t="s">
        <v>1119</v>
      </c>
      <c r="G223" s="241"/>
      <c r="H223" s="244">
        <v>12</v>
      </c>
      <c r="I223" s="245"/>
      <c r="J223" s="241"/>
      <c r="K223" s="241"/>
      <c r="L223" s="246"/>
      <c r="M223" s="247"/>
      <c r="N223" s="248"/>
      <c r="O223" s="248"/>
      <c r="P223" s="248"/>
      <c r="Q223" s="248"/>
      <c r="R223" s="248"/>
      <c r="S223" s="248"/>
      <c r="T223" s="249"/>
      <c r="U223" s="13"/>
      <c r="V223" s="13"/>
      <c r="W223" s="13"/>
      <c r="X223" s="13"/>
      <c r="Y223" s="13"/>
      <c r="Z223" s="13"/>
      <c r="AA223" s="13"/>
      <c r="AB223" s="13"/>
      <c r="AC223" s="13"/>
      <c r="AD223" s="13"/>
      <c r="AE223" s="13"/>
      <c r="AT223" s="250" t="s">
        <v>162</v>
      </c>
      <c r="AU223" s="250" t="s">
        <v>82</v>
      </c>
      <c r="AV223" s="13" t="s">
        <v>82</v>
      </c>
      <c r="AW223" s="13" t="s">
        <v>30</v>
      </c>
      <c r="AX223" s="13" t="s">
        <v>78</v>
      </c>
      <c r="AY223" s="250" t="s">
        <v>128</v>
      </c>
    </row>
    <row r="224" s="2" customFormat="1">
      <c r="A224" s="37"/>
      <c r="B224" s="38"/>
      <c r="C224" s="215" t="s">
        <v>306</v>
      </c>
      <c r="D224" s="215" t="s">
        <v>129</v>
      </c>
      <c r="E224" s="216" t="s">
        <v>1120</v>
      </c>
      <c r="F224" s="217" t="s">
        <v>1121</v>
      </c>
      <c r="G224" s="218" t="s">
        <v>176</v>
      </c>
      <c r="H224" s="219">
        <v>3.6000000000000001</v>
      </c>
      <c r="I224" s="220"/>
      <c r="J224" s="221">
        <f>ROUND(I224*H224,2)</f>
        <v>0</v>
      </c>
      <c r="K224" s="217" t="s">
        <v>158</v>
      </c>
      <c r="L224" s="43"/>
      <c r="M224" s="222" t="s">
        <v>1</v>
      </c>
      <c r="N224" s="223" t="s">
        <v>38</v>
      </c>
      <c r="O224" s="90"/>
      <c r="P224" s="224">
        <f>O224*H224</f>
        <v>0</v>
      </c>
      <c r="Q224" s="224">
        <v>0.0015100000000000001</v>
      </c>
      <c r="R224" s="224">
        <f>Q224*H224</f>
        <v>0.0054360000000000007</v>
      </c>
      <c r="S224" s="224">
        <v>0</v>
      </c>
      <c r="T224" s="225">
        <f>S224*H224</f>
        <v>0</v>
      </c>
      <c r="U224" s="37"/>
      <c r="V224" s="37"/>
      <c r="W224" s="37"/>
      <c r="X224" s="37"/>
      <c r="Y224" s="37"/>
      <c r="Z224" s="37"/>
      <c r="AA224" s="37"/>
      <c r="AB224" s="37"/>
      <c r="AC224" s="37"/>
      <c r="AD224" s="37"/>
      <c r="AE224" s="37"/>
      <c r="AR224" s="226" t="s">
        <v>88</v>
      </c>
      <c r="AT224" s="226" t="s">
        <v>129</v>
      </c>
      <c r="AU224" s="226" t="s">
        <v>82</v>
      </c>
      <c r="AY224" s="16" t="s">
        <v>128</v>
      </c>
      <c r="BE224" s="227">
        <f>IF(N224="základní",J224,0)</f>
        <v>0</v>
      </c>
      <c r="BF224" s="227">
        <f>IF(N224="snížená",J224,0)</f>
        <v>0</v>
      </c>
      <c r="BG224" s="227">
        <f>IF(N224="zákl. přenesená",J224,0)</f>
        <v>0</v>
      </c>
      <c r="BH224" s="227">
        <f>IF(N224="sníž. přenesená",J224,0)</f>
        <v>0</v>
      </c>
      <c r="BI224" s="227">
        <f>IF(N224="nulová",J224,0)</f>
        <v>0</v>
      </c>
      <c r="BJ224" s="16" t="s">
        <v>78</v>
      </c>
      <c r="BK224" s="227">
        <f>ROUND(I224*H224,2)</f>
        <v>0</v>
      </c>
      <c r="BL224" s="16" t="s">
        <v>88</v>
      </c>
      <c r="BM224" s="226" t="s">
        <v>1122</v>
      </c>
    </row>
    <row r="225" s="2" customFormat="1">
      <c r="A225" s="37"/>
      <c r="B225" s="38"/>
      <c r="C225" s="39"/>
      <c r="D225" s="228" t="s">
        <v>160</v>
      </c>
      <c r="E225" s="39"/>
      <c r="F225" s="239" t="s">
        <v>1123</v>
      </c>
      <c r="G225" s="39"/>
      <c r="H225" s="39"/>
      <c r="I225" s="230"/>
      <c r="J225" s="39"/>
      <c r="K225" s="39"/>
      <c r="L225" s="43"/>
      <c r="M225" s="231"/>
      <c r="N225" s="232"/>
      <c r="O225" s="90"/>
      <c r="P225" s="90"/>
      <c r="Q225" s="90"/>
      <c r="R225" s="90"/>
      <c r="S225" s="90"/>
      <c r="T225" s="91"/>
      <c r="U225" s="37"/>
      <c r="V225" s="37"/>
      <c r="W225" s="37"/>
      <c r="X225" s="37"/>
      <c r="Y225" s="37"/>
      <c r="Z225" s="37"/>
      <c r="AA225" s="37"/>
      <c r="AB225" s="37"/>
      <c r="AC225" s="37"/>
      <c r="AD225" s="37"/>
      <c r="AE225" s="37"/>
      <c r="AT225" s="16" t="s">
        <v>160</v>
      </c>
      <c r="AU225" s="16" t="s">
        <v>82</v>
      </c>
    </row>
    <row r="226" s="2" customFormat="1">
      <c r="A226" s="37"/>
      <c r="B226" s="38"/>
      <c r="C226" s="39"/>
      <c r="D226" s="228" t="s">
        <v>134</v>
      </c>
      <c r="E226" s="39"/>
      <c r="F226" s="229" t="s">
        <v>1124</v>
      </c>
      <c r="G226" s="39"/>
      <c r="H226" s="39"/>
      <c r="I226" s="230"/>
      <c r="J226" s="39"/>
      <c r="K226" s="39"/>
      <c r="L226" s="43"/>
      <c r="M226" s="231"/>
      <c r="N226" s="232"/>
      <c r="O226" s="90"/>
      <c r="P226" s="90"/>
      <c r="Q226" s="90"/>
      <c r="R226" s="90"/>
      <c r="S226" s="90"/>
      <c r="T226" s="91"/>
      <c r="U226" s="37"/>
      <c r="V226" s="37"/>
      <c r="W226" s="37"/>
      <c r="X226" s="37"/>
      <c r="Y226" s="37"/>
      <c r="Z226" s="37"/>
      <c r="AA226" s="37"/>
      <c r="AB226" s="37"/>
      <c r="AC226" s="37"/>
      <c r="AD226" s="37"/>
      <c r="AE226" s="37"/>
      <c r="AT226" s="16" t="s">
        <v>134</v>
      </c>
      <c r="AU226" s="16" t="s">
        <v>82</v>
      </c>
    </row>
    <row r="227" s="13" customFormat="1">
      <c r="A227" s="13"/>
      <c r="B227" s="240"/>
      <c r="C227" s="241"/>
      <c r="D227" s="228" t="s">
        <v>162</v>
      </c>
      <c r="E227" s="242" t="s">
        <v>1</v>
      </c>
      <c r="F227" s="243" t="s">
        <v>1125</v>
      </c>
      <c r="G227" s="241"/>
      <c r="H227" s="244">
        <v>3.6000000000000001</v>
      </c>
      <c r="I227" s="245"/>
      <c r="J227" s="241"/>
      <c r="K227" s="241"/>
      <c r="L227" s="246"/>
      <c r="M227" s="247"/>
      <c r="N227" s="248"/>
      <c r="O227" s="248"/>
      <c r="P227" s="248"/>
      <c r="Q227" s="248"/>
      <c r="R227" s="248"/>
      <c r="S227" s="248"/>
      <c r="T227" s="249"/>
      <c r="U227" s="13"/>
      <c r="V227" s="13"/>
      <c r="W227" s="13"/>
      <c r="X227" s="13"/>
      <c r="Y227" s="13"/>
      <c r="Z227" s="13"/>
      <c r="AA227" s="13"/>
      <c r="AB227" s="13"/>
      <c r="AC227" s="13"/>
      <c r="AD227" s="13"/>
      <c r="AE227" s="13"/>
      <c r="AT227" s="250" t="s">
        <v>162</v>
      </c>
      <c r="AU227" s="250" t="s">
        <v>82</v>
      </c>
      <c r="AV227" s="13" t="s">
        <v>82</v>
      </c>
      <c r="AW227" s="13" t="s">
        <v>30</v>
      </c>
      <c r="AX227" s="13" t="s">
        <v>78</v>
      </c>
      <c r="AY227" s="250" t="s">
        <v>128</v>
      </c>
    </row>
    <row r="228" s="2" customFormat="1">
      <c r="A228" s="37"/>
      <c r="B228" s="38"/>
      <c r="C228" s="215" t="s">
        <v>312</v>
      </c>
      <c r="D228" s="215" t="s">
        <v>129</v>
      </c>
      <c r="E228" s="216" t="s">
        <v>1126</v>
      </c>
      <c r="F228" s="217" t="s">
        <v>1127</v>
      </c>
      <c r="G228" s="218" t="s">
        <v>176</v>
      </c>
      <c r="H228" s="219">
        <v>0.80000000000000004</v>
      </c>
      <c r="I228" s="220"/>
      <c r="J228" s="221">
        <f>ROUND(I228*H228,2)</f>
        <v>0</v>
      </c>
      <c r="K228" s="217" t="s">
        <v>158</v>
      </c>
      <c r="L228" s="43"/>
      <c r="M228" s="222" t="s">
        <v>1</v>
      </c>
      <c r="N228" s="223" t="s">
        <v>38</v>
      </c>
      <c r="O228" s="90"/>
      <c r="P228" s="224">
        <f>O228*H228</f>
        <v>0</v>
      </c>
      <c r="Q228" s="224">
        <v>0.013310000000000001</v>
      </c>
      <c r="R228" s="224">
        <f>Q228*H228</f>
        <v>0.010648000000000001</v>
      </c>
      <c r="S228" s="224">
        <v>0</v>
      </c>
      <c r="T228" s="225">
        <f>S228*H228</f>
        <v>0</v>
      </c>
      <c r="U228" s="37"/>
      <c r="V228" s="37"/>
      <c r="W228" s="37"/>
      <c r="X228" s="37"/>
      <c r="Y228" s="37"/>
      <c r="Z228" s="37"/>
      <c r="AA228" s="37"/>
      <c r="AB228" s="37"/>
      <c r="AC228" s="37"/>
      <c r="AD228" s="37"/>
      <c r="AE228" s="37"/>
      <c r="AR228" s="226" t="s">
        <v>88</v>
      </c>
      <c r="AT228" s="226" t="s">
        <v>129</v>
      </c>
      <c r="AU228" s="226" t="s">
        <v>82</v>
      </c>
      <c r="AY228" s="16" t="s">
        <v>128</v>
      </c>
      <c r="BE228" s="227">
        <f>IF(N228="základní",J228,0)</f>
        <v>0</v>
      </c>
      <c r="BF228" s="227">
        <f>IF(N228="snížená",J228,0)</f>
        <v>0</v>
      </c>
      <c r="BG228" s="227">
        <f>IF(N228="zákl. přenesená",J228,0)</f>
        <v>0</v>
      </c>
      <c r="BH228" s="227">
        <f>IF(N228="sníž. přenesená",J228,0)</f>
        <v>0</v>
      </c>
      <c r="BI228" s="227">
        <f>IF(N228="nulová",J228,0)</f>
        <v>0</v>
      </c>
      <c r="BJ228" s="16" t="s">
        <v>78</v>
      </c>
      <c r="BK228" s="227">
        <f>ROUND(I228*H228,2)</f>
        <v>0</v>
      </c>
      <c r="BL228" s="16" t="s">
        <v>88</v>
      </c>
      <c r="BM228" s="226" t="s">
        <v>1128</v>
      </c>
    </row>
    <row r="229" s="2" customFormat="1">
      <c r="A229" s="37"/>
      <c r="B229" s="38"/>
      <c r="C229" s="39"/>
      <c r="D229" s="228" t="s">
        <v>160</v>
      </c>
      <c r="E229" s="39"/>
      <c r="F229" s="239" t="s">
        <v>1129</v>
      </c>
      <c r="G229" s="39"/>
      <c r="H229" s="39"/>
      <c r="I229" s="230"/>
      <c r="J229" s="39"/>
      <c r="K229" s="39"/>
      <c r="L229" s="43"/>
      <c r="M229" s="231"/>
      <c r="N229" s="232"/>
      <c r="O229" s="90"/>
      <c r="P229" s="90"/>
      <c r="Q229" s="90"/>
      <c r="R229" s="90"/>
      <c r="S229" s="90"/>
      <c r="T229" s="91"/>
      <c r="U229" s="37"/>
      <c r="V229" s="37"/>
      <c r="W229" s="37"/>
      <c r="X229" s="37"/>
      <c r="Y229" s="37"/>
      <c r="Z229" s="37"/>
      <c r="AA229" s="37"/>
      <c r="AB229" s="37"/>
      <c r="AC229" s="37"/>
      <c r="AD229" s="37"/>
      <c r="AE229" s="37"/>
      <c r="AT229" s="16" t="s">
        <v>160</v>
      </c>
      <c r="AU229" s="16" t="s">
        <v>82</v>
      </c>
    </row>
    <row r="230" s="2" customFormat="1">
      <c r="A230" s="37"/>
      <c r="B230" s="38"/>
      <c r="C230" s="39"/>
      <c r="D230" s="228" t="s">
        <v>134</v>
      </c>
      <c r="E230" s="39"/>
      <c r="F230" s="229" t="s">
        <v>1130</v>
      </c>
      <c r="G230" s="39"/>
      <c r="H230" s="39"/>
      <c r="I230" s="230"/>
      <c r="J230" s="39"/>
      <c r="K230" s="39"/>
      <c r="L230" s="43"/>
      <c r="M230" s="231"/>
      <c r="N230" s="232"/>
      <c r="O230" s="90"/>
      <c r="P230" s="90"/>
      <c r="Q230" s="90"/>
      <c r="R230" s="90"/>
      <c r="S230" s="90"/>
      <c r="T230" s="91"/>
      <c r="U230" s="37"/>
      <c r="V230" s="37"/>
      <c r="W230" s="37"/>
      <c r="X230" s="37"/>
      <c r="Y230" s="37"/>
      <c r="Z230" s="37"/>
      <c r="AA230" s="37"/>
      <c r="AB230" s="37"/>
      <c r="AC230" s="37"/>
      <c r="AD230" s="37"/>
      <c r="AE230" s="37"/>
      <c r="AT230" s="16" t="s">
        <v>134</v>
      </c>
      <c r="AU230" s="16" t="s">
        <v>82</v>
      </c>
    </row>
    <row r="231" s="13" customFormat="1">
      <c r="A231" s="13"/>
      <c r="B231" s="240"/>
      <c r="C231" s="241"/>
      <c r="D231" s="228" t="s">
        <v>162</v>
      </c>
      <c r="E231" s="242" t="s">
        <v>1</v>
      </c>
      <c r="F231" s="243" t="s">
        <v>1131</v>
      </c>
      <c r="G231" s="241"/>
      <c r="H231" s="244">
        <v>0.80000000000000004</v>
      </c>
      <c r="I231" s="245"/>
      <c r="J231" s="241"/>
      <c r="K231" s="241"/>
      <c r="L231" s="246"/>
      <c r="M231" s="247"/>
      <c r="N231" s="248"/>
      <c r="O231" s="248"/>
      <c r="P231" s="248"/>
      <c r="Q231" s="248"/>
      <c r="R231" s="248"/>
      <c r="S231" s="248"/>
      <c r="T231" s="249"/>
      <c r="U231" s="13"/>
      <c r="V231" s="13"/>
      <c r="W231" s="13"/>
      <c r="X231" s="13"/>
      <c r="Y231" s="13"/>
      <c r="Z231" s="13"/>
      <c r="AA231" s="13"/>
      <c r="AB231" s="13"/>
      <c r="AC231" s="13"/>
      <c r="AD231" s="13"/>
      <c r="AE231" s="13"/>
      <c r="AT231" s="250" t="s">
        <v>162</v>
      </c>
      <c r="AU231" s="250" t="s">
        <v>82</v>
      </c>
      <c r="AV231" s="13" t="s">
        <v>82</v>
      </c>
      <c r="AW231" s="13" t="s">
        <v>30</v>
      </c>
      <c r="AX231" s="13" t="s">
        <v>78</v>
      </c>
      <c r="AY231" s="250" t="s">
        <v>128</v>
      </c>
    </row>
    <row r="232" s="12" customFormat="1" ht="22.8" customHeight="1">
      <c r="A232" s="12"/>
      <c r="B232" s="201"/>
      <c r="C232" s="202"/>
      <c r="D232" s="203" t="s">
        <v>72</v>
      </c>
      <c r="E232" s="233" t="s">
        <v>88</v>
      </c>
      <c r="F232" s="233" t="s">
        <v>287</v>
      </c>
      <c r="G232" s="202"/>
      <c r="H232" s="202"/>
      <c r="I232" s="205"/>
      <c r="J232" s="234">
        <f>BK232</f>
        <v>0</v>
      </c>
      <c r="K232" s="202"/>
      <c r="L232" s="207"/>
      <c r="M232" s="208"/>
      <c r="N232" s="209"/>
      <c r="O232" s="209"/>
      <c r="P232" s="210">
        <f>SUM(P233:P243)</f>
        <v>0</v>
      </c>
      <c r="Q232" s="209"/>
      <c r="R232" s="210">
        <f>SUM(R233:R243)</f>
        <v>0.083750000000000005</v>
      </c>
      <c r="S232" s="209"/>
      <c r="T232" s="211">
        <f>SUM(T233:T243)</f>
        <v>0</v>
      </c>
      <c r="U232" s="12"/>
      <c r="V232" s="12"/>
      <c r="W232" s="12"/>
      <c r="X232" s="12"/>
      <c r="Y232" s="12"/>
      <c r="Z232" s="12"/>
      <c r="AA232" s="12"/>
      <c r="AB232" s="12"/>
      <c r="AC232" s="12"/>
      <c r="AD232" s="12"/>
      <c r="AE232" s="12"/>
      <c r="AR232" s="212" t="s">
        <v>78</v>
      </c>
      <c r="AT232" s="213" t="s">
        <v>72</v>
      </c>
      <c r="AU232" s="213" t="s">
        <v>78</v>
      </c>
      <c r="AY232" s="212" t="s">
        <v>128</v>
      </c>
      <c r="BK232" s="214">
        <f>SUM(BK233:BK243)</f>
        <v>0</v>
      </c>
    </row>
    <row r="233" s="2" customFormat="1" ht="33" customHeight="1">
      <c r="A233" s="37"/>
      <c r="B233" s="38"/>
      <c r="C233" s="215" t="s">
        <v>318</v>
      </c>
      <c r="D233" s="215" t="s">
        <v>129</v>
      </c>
      <c r="E233" s="216" t="s">
        <v>804</v>
      </c>
      <c r="F233" s="217" t="s">
        <v>805</v>
      </c>
      <c r="G233" s="218" t="s">
        <v>157</v>
      </c>
      <c r="H233" s="219">
        <v>62.5</v>
      </c>
      <c r="I233" s="220"/>
      <c r="J233" s="221">
        <f>ROUND(I233*H233,2)</f>
        <v>0</v>
      </c>
      <c r="K233" s="217" t="s">
        <v>158</v>
      </c>
      <c r="L233" s="43"/>
      <c r="M233" s="222" t="s">
        <v>1</v>
      </c>
      <c r="N233" s="223" t="s">
        <v>38</v>
      </c>
      <c r="O233" s="90"/>
      <c r="P233" s="224">
        <f>O233*H233</f>
        <v>0</v>
      </c>
      <c r="Q233" s="224">
        <v>0.0013400000000000001</v>
      </c>
      <c r="R233" s="224">
        <f>Q233*H233</f>
        <v>0.083750000000000005</v>
      </c>
      <c r="S233" s="224">
        <v>0</v>
      </c>
      <c r="T233" s="225">
        <f>S233*H233</f>
        <v>0</v>
      </c>
      <c r="U233" s="37"/>
      <c r="V233" s="37"/>
      <c r="W233" s="37"/>
      <c r="X233" s="37"/>
      <c r="Y233" s="37"/>
      <c r="Z233" s="37"/>
      <c r="AA233" s="37"/>
      <c r="AB233" s="37"/>
      <c r="AC233" s="37"/>
      <c r="AD233" s="37"/>
      <c r="AE233" s="37"/>
      <c r="AR233" s="226" t="s">
        <v>88</v>
      </c>
      <c r="AT233" s="226" t="s">
        <v>129</v>
      </c>
      <c r="AU233" s="226" t="s">
        <v>82</v>
      </c>
      <c r="AY233" s="16" t="s">
        <v>128</v>
      </c>
      <c r="BE233" s="227">
        <f>IF(N233="základní",J233,0)</f>
        <v>0</v>
      </c>
      <c r="BF233" s="227">
        <f>IF(N233="snížená",J233,0)</f>
        <v>0</v>
      </c>
      <c r="BG233" s="227">
        <f>IF(N233="zákl. přenesená",J233,0)</f>
        <v>0</v>
      </c>
      <c r="BH233" s="227">
        <f>IF(N233="sníž. přenesená",J233,0)</f>
        <v>0</v>
      </c>
      <c r="BI233" s="227">
        <f>IF(N233="nulová",J233,0)</f>
        <v>0</v>
      </c>
      <c r="BJ233" s="16" t="s">
        <v>78</v>
      </c>
      <c r="BK233" s="227">
        <f>ROUND(I233*H233,2)</f>
        <v>0</v>
      </c>
      <c r="BL233" s="16" t="s">
        <v>88</v>
      </c>
      <c r="BM233" s="226" t="s">
        <v>1132</v>
      </c>
    </row>
    <row r="234" s="2" customFormat="1">
      <c r="A234" s="37"/>
      <c r="B234" s="38"/>
      <c r="C234" s="39"/>
      <c r="D234" s="228" t="s">
        <v>160</v>
      </c>
      <c r="E234" s="39"/>
      <c r="F234" s="239" t="s">
        <v>807</v>
      </c>
      <c r="G234" s="39"/>
      <c r="H234" s="39"/>
      <c r="I234" s="230"/>
      <c r="J234" s="39"/>
      <c r="K234" s="39"/>
      <c r="L234" s="43"/>
      <c r="M234" s="231"/>
      <c r="N234" s="232"/>
      <c r="O234" s="90"/>
      <c r="P234" s="90"/>
      <c r="Q234" s="90"/>
      <c r="R234" s="90"/>
      <c r="S234" s="90"/>
      <c r="T234" s="91"/>
      <c r="U234" s="37"/>
      <c r="V234" s="37"/>
      <c r="W234" s="37"/>
      <c r="X234" s="37"/>
      <c r="Y234" s="37"/>
      <c r="Z234" s="37"/>
      <c r="AA234" s="37"/>
      <c r="AB234" s="37"/>
      <c r="AC234" s="37"/>
      <c r="AD234" s="37"/>
      <c r="AE234" s="37"/>
      <c r="AT234" s="16" t="s">
        <v>160</v>
      </c>
      <c r="AU234" s="16" t="s">
        <v>82</v>
      </c>
    </row>
    <row r="235" s="2" customFormat="1">
      <c r="A235" s="37"/>
      <c r="B235" s="38"/>
      <c r="C235" s="39"/>
      <c r="D235" s="228" t="s">
        <v>134</v>
      </c>
      <c r="E235" s="39"/>
      <c r="F235" s="229" t="s">
        <v>1133</v>
      </c>
      <c r="G235" s="39"/>
      <c r="H235" s="39"/>
      <c r="I235" s="230"/>
      <c r="J235" s="39"/>
      <c r="K235" s="39"/>
      <c r="L235" s="43"/>
      <c r="M235" s="231"/>
      <c r="N235" s="232"/>
      <c r="O235" s="90"/>
      <c r="P235" s="90"/>
      <c r="Q235" s="90"/>
      <c r="R235" s="90"/>
      <c r="S235" s="90"/>
      <c r="T235" s="91"/>
      <c r="U235" s="37"/>
      <c r="V235" s="37"/>
      <c r="W235" s="37"/>
      <c r="X235" s="37"/>
      <c r="Y235" s="37"/>
      <c r="Z235" s="37"/>
      <c r="AA235" s="37"/>
      <c r="AB235" s="37"/>
      <c r="AC235" s="37"/>
      <c r="AD235" s="37"/>
      <c r="AE235" s="37"/>
      <c r="AT235" s="16" t="s">
        <v>134</v>
      </c>
      <c r="AU235" s="16" t="s">
        <v>82</v>
      </c>
    </row>
    <row r="236" s="13" customFormat="1">
      <c r="A236" s="13"/>
      <c r="B236" s="240"/>
      <c r="C236" s="241"/>
      <c r="D236" s="228" t="s">
        <v>162</v>
      </c>
      <c r="E236" s="242" t="s">
        <v>1</v>
      </c>
      <c r="F236" s="243" t="s">
        <v>1134</v>
      </c>
      <c r="G236" s="241"/>
      <c r="H236" s="244">
        <v>62.5</v>
      </c>
      <c r="I236" s="245"/>
      <c r="J236" s="241"/>
      <c r="K236" s="241"/>
      <c r="L236" s="246"/>
      <c r="M236" s="247"/>
      <c r="N236" s="248"/>
      <c r="O236" s="248"/>
      <c r="P236" s="248"/>
      <c r="Q236" s="248"/>
      <c r="R236" s="248"/>
      <c r="S236" s="248"/>
      <c r="T236" s="249"/>
      <c r="U236" s="13"/>
      <c r="V236" s="13"/>
      <c r="W236" s="13"/>
      <c r="X236" s="13"/>
      <c r="Y236" s="13"/>
      <c r="Z236" s="13"/>
      <c r="AA236" s="13"/>
      <c r="AB236" s="13"/>
      <c r="AC236" s="13"/>
      <c r="AD236" s="13"/>
      <c r="AE236" s="13"/>
      <c r="AT236" s="250" t="s">
        <v>162</v>
      </c>
      <c r="AU236" s="250" t="s">
        <v>82</v>
      </c>
      <c r="AV236" s="13" t="s">
        <v>82</v>
      </c>
      <c r="AW236" s="13" t="s">
        <v>30</v>
      </c>
      <c r="AX236" s="13" t="s">
        <v>78</v>
      </c>
      <c r="AY236" s="250" t="s">
        <v>128</v>
      </c>
    </row>
    <row r="237" s="2" customFormat="1" ht="33" customHeight="1">
      <c r="A237" s="37"/>
      <c r="B237" s="38"/>
      <c r="C237" s="215" t="s">
        <v>324</v>
      </c>
      <c r="D237" s="215" t="s">
        <v>129</v>
      </c>
      <c r="E237" s="216" t="s">
        <v>810</v>
      </c>
      <c r="F237" s="217" t="s">
        <v>811</v>
      </c>
      <c r="G237" s="218" t="s">
        <v>157</v>
      </c>
      <c r="H237" s="219">
        <v>62.5</v>
      </c>
      <c r="I237" s="220"/>
      <c r="J237" s="221">
        <f>ROUND(I237*H237,2)</f>
        <v>0</v>
      </c>
      <c r="K237" s="217" t="s">
        <v>158</v>
      </c>
      <c r="L237" s="43"/>
      <c r="M237" s="222" t="s">
        <v>1</v>
      </c>
      <c r="N237" s="223" t="s">
        <v>38</v>
      </c>
      <c r="O237" s="90"/>
      <c r="P237" s="224">
        <f>O237*H237</f>
        <v>0</v>
      </c>
      <c r="Q237" s="224">
        <v>0</v>
      </c>
      <c r="R237" s="224">
        <f>Q237*H237</f>
        <v>0</v>
      </c>
      <c r="S237" s="224">
        <v>0</v>
      </c>
      <c r="T237" s="225">
        <f>S237*H237</f>
        <v>0</v>
      </c>
      <c r="U237" s="37"/>
      <c r="V237" s="37"/>
      <c r="W237" s="37"/>
      <c r="X237" s="37"/>
      <c r="Y237" s="37"/>
      <c r="Z237" s="37"/>
      <c r="AA237" s="37"/>
      <c r="AB237" s="37"/>
      <c r="AC237" s="37"/>
      <c r="AD237" s="37"/>
      <c r="AE237" s="37"/>
      <c r="AR237" s="226" t="s">
        <v>88</v>
      </c>
      <c r="AT237" s="226" t="s">
        <v>129</v>
      </c>
      <c r="AU237" s="226" t="s">
        <v>82</v>
      </c>
      <c r="AY237" s="16" t="s">
        <v>128</v>
      </c>
      <c r="BE237" s="227">
        <f>IF(N237="základní",J237,0)</f>
        <v>0</v>
      </c>
      <c r="BF237" s="227">
        <f>IF(N237="snížená",J237,0)</f>
        <v>0</v>
      </c>
      <c r="BG237" s="227">
        <f>IF(N237="zákl. přenesená",J237,0)</f>
        <v>0</v>
      </c>
      <c r="BH237" s="227">
        <f>IF(N237="sníž. přenesená",J237,0)</f>
        <v>0</v>
      </c>
      <c r="BI237" s="227">
        <f>IF(N237="nulová",J237,0)</f>
        <v>0</v>
      </c>
      <c r="BJ237" s="16" t="s">
        <v>78</v>
      </c>
      <c r="BK237" s="227">
        <f>ROUND(I237*H237,2)</f>
        <v>0</v>
      </c>
      <c r="BL237" s="16" t="s">
        <v>88</v>
      </c>
      <c r="BM237" s="226" t="s">
        <v>1135</v>
      </c>
    </row>
    <row r="238" s="2" customFormat="1">
      <c r="A238" s="37"/>
      <c r="B238" s="38"/>
      <c r="C238" s="39"/>
      <c r="D238" s="228" t="s">
        <v>160</v>
      </c>
      <c r="E238" s="39"/>
      <c r="F238" s="239" t="s">
        <v>813</v>
      </c>
      <c r="G238" s="39"/>
      <c r="H238" s="39"/>
      <c r="I238" s="230"/>
      <c r="J238" s="39"/>
      <c r="K238" s="39"/>
      <c r="L238" s="43"/>
      <c r="M238" s="231"/>
      <c r="N238" s="232"/>
      <c r="O238" s="90"/>
      <c r="P238" s="90"/>
      <c r="Q238" s="90"/>
      <c r="R238" s="90"/>
      <c r="S238" s="90"/>
      <c r="T238" s="91"/>
      <c r="U238" s="37"/>
      <c r="V238" s="37"/>
      <c r="W238" s="37"/>
      <c r="X238" s="37"/>
      <c r="Y238" s="37"/>
      <c r="Z238" s="37"/>
      <c r="AA238" s="37"/>
      <c r="AB238" s="37"/>
      <c r="AC238" s="37"/>
      <c r="AD238" s="37"/>
      <c r="AE238" s="37"/>
      <c r="AT238" s="16" t="s">
        <v>160</v>
      </c>
      <c r="AU238" s="16" t="s">
        <v>82</v>
      </c>
    </row>
    <row r="239" s="2" customFormat="1">
      <c r="A239" s="37"/>
      <c r="B239" s="38"/>
      <c r="C239" s="39"/>
      <c r="D239" s="228" t="s">
        <v>134</v>
      </c>
      <c r="E239" s="39"/>
      <c r="F239" s="229" t="s">
        <v>814</v>
      </c>
      <c r="G239" s="39"/>
      <c r="H239" s="39"/>
      <c r="I239" s="230"/>
      <c r="J239" s="39"/>
      <c r="K239" s="39"/>
      <c r="L239" s="43"/>
      <c r="M239" s="231"/>
      <c r="N239" s="232"/>
      <c r="O239" s="90"/>
      <c r="P239" s="90"/>
      <c r="Q239" s="90"/>
      <c r="R239" s="90"/>
      <c r="S239" s="90"/>
      <c r="T239" s="91"/>
      <c r="U239" s="37"/>
      <c r="V239" s="37"/>
      <c r="W239" s="37"/>
      <c r="X239" s="37"/>
      <c r="Y239" s="37"/>
      <c r="Z239" s="37"/>
      <c r="AA239" s="37"/>
      <c r="AB239" s="37"/>
      <c r="AC239" s="37"/>
      <c r="AD239" s="37"/>
      <c r="AE239" s="37"/>
      <c r="AT239" s="16" t="s">
        <v>134</v>
      </c>
      <c r="AU239" s="16" t="s">
        <v>82</v>
      </c>
    </row>
    <row r="240" s="13" customFormat="1">
      <c r="A240" s="13"/>
      <c r="B240" s="240"/>
      <c r="C240" s="241"/>
      <c r="D240" s="228" t="s">
        <v>162</v>
      </c>
      <c r="E240" s="242" t="s">
        <v>1</v>
      </c>
      <c r="F240" s="243" t="s">
        <v>1134</v>
      </c>
      <c r="G240" s="241"/>
      <c r="H240" s="244">
        <v>62.5</v>
      </c>
      <c r="I240" s="245"/>
      <c r="J240" s="241"/>
      <c r="K240" s="241"/>
      <c r="L240" s="246"/>
      <c r="M240" s="247"/>
      <c r="N240" s="248"/>
      <c r="O240" s="248"/>
      <c r="P240" s="248"/>
      <c r="Q240" s="248"/>
      <c r="R240" s="248"/>
      <c r="S240" s="248"/>
      <c r="T240" s="249"/>
      <c r="U240" s="13"/>
      <c r="V240" s="13"/>
      <c r="W240" s="13"/>
      <c r="X240" s="13"/>
      <c r="Y240" s="13"/>
      <c r="Z240" s="13"/>
      <c r="AA240" s="13"/>
      <c r="AB240" s="13"/>
      <c r="AC240" s="13"/>
      <c r="AD240" s="13"/>
      <c r="AE240" s="13"/>
      <c r="AT240" s="250" t="s">
        <v>162</v>
      </c>
      <c r="AU240" s="250" t="s">
        <v>82</v>
      </c>
      <c r="AV240" s="13" t="s">
        <v>82</v>
      </c>
      <c r="AW240" s="13" t="s">
        <v>30</v>
      </c>
      <c r="AX240" s="13" t="s">
        <v>78</v>
      </c>
      <c r="AY240" s="250" t="s">
        <v>128</v>
      </c>
    </row>
    <row r="241" s="2" customFormat="1">
      <c r="A241" s="37"/>
      <c r="B241" s="38"/>
      <c r="C241" s="215" t="s">
        <v>330</v>
      </c>
      <c r="D241" s="215" t="s">
        <v>129</v>
      </c>
      <c r="E241" s="216" t="s">
        <v>827</v>
      </c>
      <c r="F241" s="217" t="s">
        <v>828</v>
      </c>
      <c r="G241" s="218" t="s">
        <v>157</v>
      </c>
      <c r="H241" s="219">
        <v>14.699999999999999</v>
      </c>
      <c r="I241" s="220"/>
      <c r="J241" s="221">
        <f>ROUND(I241*H241,2)</f>
        <v>0</v>
      </c>
      <c r="K241" s="217" t="s">
        <v>158</v>
      </c>
      <c r="L241" s="43"/>
      <c r="M241" s="222" t="s">
        <v>1</v>
      </c>
      <c r="N241" s="223" t="s">
        <v>38</v>
      </c>
      <c r="O241" s="90"/>
      <c r="P241" s="224">
        <f>O241*H241</f>
        <v>0</v>
      </c>
      <c r="Q241" s="224">
        <v>0</v>
      </c>
      <c r="R241" s="224">
        <f>Q241*H241</f>
        <v>0</v>
      </c>
      <c r="S241" s="224">
        <v>0</v>
      </c>
      <c r="T241" s="225">
        <f>S241*H241</f>
        <v>0</v>
      </c>
      <c r="U241" s="37"/>
      <c r="V241" s="37"/>
      <c r="W241" s="37"/>
      <c r="X241" s="37"/>
      <c r="Y241" s="37"/>
      <c r="Z241" s="37"/>
      <c r="AA241" s="37"/>
      <c r="AB241" s="37"/>
      <c r="AC241" s="37"/>
      <c r="AD241" s="37"/>
      <c r="AE241" s="37"/>
      <c r="AR241" s="226" t="s">
        <v>88</v>
      </c>
      <c r="AT241" s="226" t="s">
        <v>129</v>
      </c>
      <c r="AU241" s="226" t="s">
        <v>82</v>
      </c>
      <c r="AY241" s="16" t="s">
        <v>128</v>
      </c>
      <c r="BE241" s="227">
        <f>IF(N241="základní",J241,0)</f>
        <v>0</v>
      </c>
      <c r="BF241" s="227">
        <f>IF(N241="snížená",J241,0)</f>
        <v>0</v>
      </c>
      <c r="BG241" s="227">
        <f>IF(N241="zákl. přenesená",J241,0)</f>
        <v>0</v>
      </c>
      <c r="BH241" s="227">
        <f>IF(N241="sníž. přenesená",J241,0)</f>
        <v>0</v>
      </c>
      <c r="BI241" s="227">
        <f>IF(N241="nulová",J241,0)</f>
        <v>0</v>
      </c>
      <c r="BJ241" s="16" t="s">
        <v>78</v>
      </c>
      <c r="BK241" s="227">
        <f>ROUND(I241*H241,2)</f>
        <v>0</v>
      </c>
      <c r="BL241" s="16" t="s">
        <v>88</v>
      </c>
      <c r="BM241" s="226" t="s">
        <v>1136</v>
      </c>
    </row>
    <row r="242" s="2" customFormat="1">
      <c r="A242" s="37"/>
      <c r="B242" s="38"/>
      <c r="C242" s="39"/>
      <c r="D242" s="228" t="s">
        <v>160</v>
      </c>
      <c r="E242" s="39"/>
      <c r="F242" s="239" t="s">
        <v>830</v>
      </c>
      <c r="G242" s="39"/>
      <c r="H242" s="39"/>
      <c r="I242" s="230"/>
      <c r="J242" s="39"/>
      <c r="K242" s="39"/>
      <c r="L242" s="43"/>
      <c r="M242" s="231"/>
      <c r="N242" s="232"/>
      <c r="O242" s="90"/>
      <c r="P242" s="90"/>
      <c r="Q242" s="90"/>
      <c r="R242" s="90"/>
      <c r="S242" s="90"/>
      <c r="T242" s="91"/>
      <c r="U242" s="37"/>
      <c r="V242" s="37"/>
      <c r="W242" s="37"/>
      <c r="X242" s="37"/>
      <c r="Y242" s="37"/>
      <c r="Z242" s="37"/>
      <c r="AA242" s="37"/>
      <c r="AB242" s="37"/>
      <c r="AC242" s="37"/>
      <c r="AD242" s="37"/>
      <c r="AE242" s="37"/>
      <c r="AT242" s="16" t="s">
        <v>160</v>
      </c>
      <c r="AU242" s="16" t="s">
        <v>82</v>
      </c>
    </row>
    <row r="243" s="13" customFormat="1">
      <c r="A243" s="13"/>
      <c r="B243" s="240"/>
      <c r="C243" s="241"/>
      <c r="D243" s="228" t="s">
        <v>162</v>
      </c>
      <c r="E243" s="242" t="s">
        <v>1</v>
      </c>
      <c r="F243" s="243" t="s">
        <v>1137</v>
      </c>
      <c r="G243" s="241"/>
      <c r="H243" s="244">
        <v>14.699999999999999</v>
      </c>
      <c r="I243" s="245"/>
      <c r="J243" s="241"/>
      <c r="K243" s="241"/>
      <c r="L243" s="246"/>
      <c r="M243" s="247"/>
      <c r="N243" s="248"/>
      <c r="O243" s="248"/>
      <c r="P243" s="248"/>
      <c r="Q243" s="248"/>
      <c r="R243" s="248"/>
      <c r="S243" s="248"/>
      <c r="T243" s="249"/>
      <c r="U243" s="13"/>
      <c r="V243" s="13"/>
      <c r="W243" s="13"/>
      <c r="X243" s="13"/>
      <c r="Y243" s="13"/>
      <c r="Z243" s="13"/>
      <c r="AA243" s="13"/>
      <c r="AB243" s="13"/>
      <c r="AC243" s="13"/>
      <c r="AD243" s="13"/>
      <c r="AE243" s="13"/>
      <c r="AT243" s="250" t="s">
        <v>162</v>
      </c>
      <c r="AU243" s="250" t="s">
        <v>82</v>
      </c>
      <c r="AV243" s="13" t="s">
        <v>82</v>
      </c>
      <c r="AW243" s="13" t="s">
        <v>30</v>
      </c>
      <c r="AX243" s="13" t="s">
        <v>78</v>
      </c>
      <c r="AY243" s="250" t="s">
        <v>128</v>
      </c>
    </row>
    <row r="244" s="12" customFormat="1" ht="22.8" customHeight="1">
      <c r="A244" s="12"/>
      <c r="B244" s="201"/>
      <c r="C244" s="202"/>
      <c r="D244" s="203" t="s">
        <v>72</v>
      </c>
      <c r="E244" s="233" t="s">
        <v>91</v>
      </c>
      <c r="F244" s="233" t="s">
        <v>294</v>
      </c>
      <c r="G244" s="202"/>
      <c r="H244" s="202"/>
      <c r="I244" s="205"/>
      <c r="J244" s="234">
        <f>BK244</f>
        <v>0</v>
      </c>
      <c r="K244" s="202"/>
      <c r="L244" s="207"/>
      <c r="M244" s="208"/>
      <c r="N244" s="209"/>
      <c r="O244" s="209"/>
      <c r="P244" s="210">
        <f>SUM(P245:P268)</f>
        <v>0</v>
      </c>
      <c r="Q244" s="209"/>
      <c r="R244" s="210">
        <f>SUM(R245:R268)</f>
        <v>0</v>
      </c>
      <c r="S244" s="209"/>
      <c r="T244" s="211">
        <f>SUM(T245:T268)</f>
        <v>0</v>
      </c>
      <c r="U244" s="12"/>
      <c r="V244" s="12"/>
      <c r="W244" s="12"/>
      <c r="X244" s="12"/>
      <c r="Y244" s="12"/>
      <c r="Z244" s="12"/>
      <c r="AA244" s="12"/>
      <c r="AB244" s="12"/>
      <c r="AC244" s="12"/>
      <c r="AD244" s="12"/>
      <c r="AE244" s="12"/>
      <c r="AR244" s="212" t="s">
        <v>78</v>
      </c>
      <c r="AT244" s="213" t="s">
        <v>72</v>
      </c>
      <c r="AU244" s="213" t="s">
        <v>78</v>
      </c>
      <c r="AY244" s="212" t="s">
        <v>128</v>
      </c>
      <c r="BK244" s="214">
        <f>SUM(BK245:BK268)</f>
        <v>0</v>
      </c>
    </row>
    <row r="245" s="2" customFormat="1" ht="33" customHeight="1">
      <c r="A245" s="37"/>
      <c r="B245" s="38"/>
      <c r="C245" s="215" t="s">
        <v>335</v>
      </c>
      <c r="D245" s="215" t="s">
        <v>129</v>
      </c>
      <c r="E245" s="216" t="s">
        <v>296</v>
      </c>
      <c r="F245" s="217" t="s">
        <v>297</v>
      </c>
      <c r="G245" s="218" t="s">
        <v>157</v>
      </c>
      <c r="H245" s="219">
        <v>14.800000000000001</v>
      </c>
      <c r="I245" s="220"/>
      <c r="J245" s="221">
        <f>ROUND(I245*H245,2)</f>
        <v>0</v>
      </c>
      <c r="K245" s="217" t="s">
        <v>158</v>
      </c>
      <c r="L245" s="43"/>
      <c r="M245" s="222" t="s">
        <v>1</v>
      </c>
      <c r="N245" s="223" t="s">
        <v>38</v>
      </c>
      <c r="O245" s="90"/>
      <c r="P245" s="224">
        <f>O245*H245</f>
        <v>0</v>
      </c>
      <c r="Q245" s="224">
        <v>0</v>
      </c>
      <c r="R245" s="224">
        <f>Q245*H245</f>
        <v>0</v>
      </c>
      <c r="S245" s="224">
        <v>0</v>
      </c>
      <c r="T245" s="225">
        <f>S245*H245</f>
        <v>0</v>
      </c>
      <c r="U245" s="37"/>
      <c r="V245" s="37"/>
      <c r="W245" s="37"/>
      <c r="X245" s="37"/>
      <c r="Y245" s="37"/>
      <c r="Z245" s="37"/>
      <c r="AA245" s="37"/>
      <c r="AB245" s="37"/>
      <c r="AC245" s="37"/>
      <c r="AD245" s="37"/>
      <c r="AE245" s="37"/>
      <c r="AR245" s="226" t="s">
        <v>88</v>
      </c>
      <c r="AT245" s="226" t="s">
        <v>129</v>
      </c>
      <c r="AU245" s="226" t="s">
        <v>82</v>
      </c>
      <c r="AY245" s="16" t="s">
        <v>128</v>
      </c>
      <c r="BE245" s="227">
        <f>IF(N245="základní",J245,0)</f>
        <v>0</v>
      </c>
      <c r="BF245" s="227">
        <f>IF(N245="snížená",J245,0)</f>
        <v>0</v>
      </c>
      <c r="BG245" s="227">
        <f>IF(N245="zákl. přenesená",J245,0)</f>
        <v>0</v>
      </c>
      <c r="BH245" s="227">
        <f>IF(N245="sníž. přenesená",J245,0)</f>
        <v>0</v>
      </c>
      <c r="BI245" s="227">
        <f>IF(N245="nulová",J245,0)</f>
        <v>0</v>
      </c>
      <c r="BJ245" s="16" t="s">
        <v>78</v>
      </c>
      <c r="BK245" s="227">
        <f>ROUND(I245*H245,2)</f>
        <v>0</v>
      </c>
      <c r="BL245" s="16" t="s">
        <v>88</v>
      </c>
      <c r="BM245" s="226" t="s">
        <v>1138</v>
      </c>
    </row>
    <row r="246" s="2" customFormat="1">
      <c r="A246" s="37"/>
      <c r="B246" s="38"/>
      <c r="C246" s="39"/>
      <c r="D246" s="228" t="s">
        <v>160</v>
      </c>
      <c r="E246" s="39"/>
      <c r="F246" s="239" t="s">
        <v>299</v>
      </c>
      <c r="G246" s="39"/>
      <c r="H246" s="39"/>
      <c r="I246" s="230"/>
      <c r="J246" s="39"/>
      <c r="K246" s="39"/>
      <c r="L246" s="43"/>
      <c r="M246" s="231"/>
      <c r="N246" s="232"/>
      <c r="O246" s="90"/>
      <c r="P246" s="90"/>
      <c r="Q246" s="90"/>
      <c r="R246" s="90"/>
      <c r="S246" s="90"/>
      <c r="T246" s="91"/>
      <c r="U246" s="37"/>
      <c r="V246" s="37"/>
      <c r="W246" s="37"/>
      <c r="X246" s="37"/>
      <c r="Y246" s="37"/>
      <c r="Z246" s="37"/>
      <c r="AA246" s="37"/>
      <c r="AB246" s="37"/>
      <c r="AC246" s="37"/>
      <c r="AD246" s="37"/>
      <c r="AE246" s="37"/>
      <c r="AT246" s="16" t="s">
        <v>160</v>
      </c>
      <c r="AU246" s="16" t="s">
        <v>82</v>
      </c>
    </row>
    <row r="247" s="13" customFormat="1">
      <c r="A247" s="13"/>
      <c r="B247" s="240"/>
      <c r="C247" s="241"/>
      <c r="D247" s="228" t="s">
        <v>162</v>
      </c>
      <c r="E247" s="242" t="s">
        <v>1</v>
      </c>
      <c r="F247" s="243" t="s">
        <v>1139</v>
      </c>
      <c r="G247" s="241"/>
      <c r="H247" s="244">
        <v>14.800000000000001</v>
      </c>
      <c r="I247" s="245"/>
      <c r="J247" s="241"/>
      <c r="K247" s="241"/>
      <c r="L247" s="246"/>
      <c r="M247" s="247"/>
      <c r="N247" s="248"/>
      <c r="O247" s="248"/>
      <c r="P247" s="248"/>
      <c r="Q247" s="248"/>
      <c r="R247" s="248"/>
      <c r="S247" s="248"/>
      <c r="T247" s="249"/>
      <c r="U247" s="13"/>
      <c r="V247" s="13"/>
      <c r="W247" s="13"/>
      <c r="X247" s="13"/>
      <c r="Y247" s="13"/>
      <c r="Z247" s="13"/>
      <c r="AA247" s="13"/>
      <c r="AB247" s="13"/>
      <c r="AC247" s="13"/>
      <c r="AD247" s="13"/>
      <c r="AE247" s="13"/>
      <c r="AT247" s="250" t="s">
        <v>162</v>
      </c>
      <c r="AU247" s="250" t="s">
        <v>82</v>
      </c>
      <c r="AV247" s="13" t="s">
        <v>82</v>
      </c>
      <c r="AW247" s="13" t="s">
        <v>30</v>
      </c>
      <c r="AX247" s="13" t="s">
        <v>78</v>
      </c>
      <c r="AY247" s="250" t="s">
        <v>128</v>
      </c>
    </row>
    <row r="248" s="2" customFormat="1" ht="33" customHeight="1">
      <c r="A248" s="37"/>
      <c r="B248" s="38"/>
      <c r="C248" s="215" t="s">
        <v>342</v>
      </c>
      <c r="D248" s="215" t="s">
        <v>129</v>
      </c>
      <c r="E248" s="216" t="s">
        <v>302</v>
      </c>
      <c r="F248" s="217" t="s">
        <v>303</v>
      </c>
      <c r="G248" s="218" t="s">
        <v>157</v>
      </c>
      <c r="H248" s="219">
        <v>14.800000000000001</v>
      </c>
      <c r="I248" s="220"/>
      <c r="J248" s="221">
        <f>ROUND(I248*H248,2)</f>
        <v>0</v>
      </c>
      <c r="K248" s="217" t="s">
        <v>158</v>
      </c>
      <c r="L248" s="43"/>
      <c r="M248" s="222" t="s">
        <v>1</v>
      </c>
      <c r="N248" s="223" t="s">
        <v>38</v>
      </c>
      <c r="O248" s="90"/>
      <c r="P248" s="224">
        <f>O248*H248</f>
        <v>0</v>
      </c>
      <c r="Q248" s="224">
        <v>0</v>
      </c>
      <c r="R248" s="224">
        <f>Q248*H248</f>
        <v>0</v>
      </c>
      <c r="S248" s="224">
        <v>0</v>
      </c>
      <c r="T248" s="225">
        <f>S248*H248</f>
        <v>0</v>
      </c>
      <c r="U248" s="37"/>
      <c r="V248" s="37"/>
      <c r="W248" s="37"/>
      <c r="X248" s="37"/>
      <c r="Y248" s="37"/>
      <c r="Z248" s="37"/>
      <c r="AA248" s="37"/>
      <c r="AB248" s="37"/>
      <c r="AC248" s="37"/>
      <c r="AD248" s="37"/>
      <c r="AE248" s="37"/>
      <c r="AR248" s="226" t="s">
        <v>88</v>
      </c>
      <c r="AT248" s="226" t="s">
        <v>129</v>
      </c>
      <c r="AU248" s="226" t="s">
        <v>82</v>
      </c>
      <c r="AY248" s="16" t="s">
        <v>128</v>
      </c>
      <c r="BE248" s="227">
        <f>IF(N248="základní",J248,0)</f>
        <v>0</v>
      </c>
      <c r="BF248" s="227">
        <f>IF(N248="snížená",J248,0)</f>
        <v>0</v>
      </c>
      <c r="BG248" s="227">
        <f>IF(N248="zákl. přenesená",J248,0)</f>
        <v>0</v>
      </c>
      <c r="BH248" s="227">
        <f>IF(N248="sníž. přenesená",J248,0)</f>
        <v>0</v>
      </c>
      <c r="BI248" s="227">
        <f>IF(N248="nulová",J248,0)</f>
        <v>0</v>
      </c>
      <c r="BJ248" s="16" t="s">
        <v>78</v>
      </c>
      <c r="BK248" s="227">
        <f>ROUND(I248*H248,2)</f>
        <v>0</v>
      </c>
      <c r="BL248" s="16" t="s">
        <v>88</v>
      </c>
      <c r="BM248" s="226" t="s">
        <v>1140</v>
      </c>
    </row>
    <row r="249" s="2" customFormat="1">
      <c r="A249" s="37"/>
      <c r="B249" s="38"/>
      <c r="C249" s="39"/>
      <c r="D249" s="228" t="s">
        <v>160</v>
      </c>
      <c r="E249" s="39"/>
      <c r="F249" s="239" t="s">
        <v>305</v>
      </c>
      <c r="G249" s="39"/>
      <c r="H249" s="39"/>
      <c r="I249" s="230"/>
      <c r="J249" s="39"/>
      <c r="K249" s="39"/>
      <c r="L249" s="43"/>
      <c r="M249" s="231"/>
      <c r="N249" s="232"/>
      <c r="O249" s="90"/>
      <c r="P249" s="90"/>
      <c r="Q249" s="90"/>
      <c r="R249" s="90"/>
      <c r="S249" s="90"/>
      <c r="T249" s="91"/>
      <c r="U249" s="37"/>
      <c r="V249" s="37"/>
      <c r="W249" s="37"/>
      <c r="X249" s="37"/>
      <c r="Y249" s="37"/>
      <c r="Z249" s="37"/>
      <c r="AA249" s="37"/>
      <c r="AB249" s="37"/>
      <c r="AC249" s="37"/>
      <c r="AD249" s="37"/>
      <c r="AE249" s="37"/>
      <c r="AT249" s="16" t="s">
        <v>160</v>
      </c>
      <c r="AU249" s="16" t="s">
        <v>82</v>
      </c>
    </row>
    <row r="250" s="13" customFormat="1">
      <c r="A250" s="13"/>
      <c r="B250" s="240"/>
      <c r="C250" s="241"/>
      <c r="D250" s="228" t="s">
        <v>162</v>
      </c>
      <c r="E250" s="242" t="s">
        <v>1</v>
      </c>
      <c r="F250" s="243" t="s">
        <v>1139</v>
      </c>
      <c r="G250" s="241"/>
      <c r="H250" s="244">
        <v>14.800000000000001</v>
      </c>
      <c r="I250" s="245"/>
      <c r="J250" s="241"/>
      <c r="K250" s="241"/>
      <c r="L250" s="246"/>
      <c r="M250" s="247"/>
      <c r="N250" s="248"/>
      <c r="O250" s="248"/>
      <c r="P250" s="248"/>
      <c r="Q250" s="248"/>
      <c r="R250" s="248"/>
      <c r="S250" s="248"/>
      <c r="T250" s="249"/>
      <c r="U250" s="13"/>
      <c r="V250" s="13"/>
      <c r="W250" s="13"/>
      <c r="X250" s="13"/>
      <c r="Y250" s="13"/>
      <c r="Z250" s="13"/>
      <c r="AA250" s="13"/>
      <c r="AB250" s="13"/>
      <c r="AC250" s="13"/>
      <c r="AD250" s="13"/>
      <c r="AE250" s="13"/>
      <c r="AT250" s="250" t="s">
        <v>162</v>
      </c>
      <c r="AU250" s="250" t="s">
        <v>82</v>
      </c>
      <c r="AV250" s="13" t="s">
        <v>82</v>
      </c>
      <c r="AW250" s="13" t="s">
        <v>30</v>
      </c>
      <c r="AX250" s="13" t="s">
        <v>78</v>
      </c>
      <c r="AY250" s="250" t="s">
        <v>128</v>
      </c>
    </row>
    <row r="251" s="2" customFormat="1">
      <c r="A251" s="37"/>
      <c r="B251" s="38"/>
      <c r="C251" s="215" t="s">
        <v>349</v>
      </c>
      <c r="D251" s="215" t="s">
        <v>129</v>
      </c>
      <c r="E251" s="216" t="s">
        <v>307</v>
      </c>
      <c r="F251" s="217" t="s">
        <v>308</v>
      </c>
      <c r="G251" s="218" t="s">
        <v>157</v>
      </c>
      <c r="H251" s="219">
        <v>25.449999999999999</v>
      </c>
      <c r="I251" s="220"/>
      <c r="J251" s="221">
        <f>ROUND(I251*H251,2)</f>
        <v>0</v>
      </c>
      <c r="K251" s="217" t="s">
        <v>158</v>
      </c>
      <c r="L251" s="43"/>
      <c r="M251" s="222" t="s">
        <v>1</v>
      </c>
      <c r="N251" s="223" t="s">
        <v>38</v>
      </c>
      <c r="O251" s="90"/>
      <c r="P251" s="224">
        <f>O251*H251</f>
        <v>0</v>
      </c>
      <c r="Q251" s="224">
        <v>0</v>
      </c>
      <c r="R251" s="224">
        <f>Q251*H251</f>
        <v>0</v>
      </c>
      <c r="S251" s="224">
        <v>0</v>
      </c>
      <c r="T251" s="225">
        <f>S251*H251</f>
        <v>0</v>
      </c>
      <c r="U251" s="37"/>
      <c r="V251" s="37"/>
      <c r="W251" s="37"/>
      <c r="X251" s="37"/>
      <c r="Y251" s="37"/>
      <c r="Z251" s="37"/>
      <c r="AA251" s="37"/>
      <c r="AB251" s="37"/>
      <c r="AC251" s="37"/>
      <c r="AD251" s="37"/>
      <c r="AE251" s="37"/>
      <c r="AR251" s="226" t="s">
        <v>88</v>
      </c>
      <c r="AT251" s="226" t="s">
        <v>129</v>
      </c>
      <c r="AU251" s="226" t="s">
        <v>82</v>
      </c>
      <c r="AY251" s="16" t="s">
        <v>128</v>
      </c>
      <c r="BE251" s="227">
        <f>IF(N251="základní",J251,0)</f>
        <v>0</v>
      </c>
      <c r="BF251" s="227">
        <f>IF(N251="snížená",J251,0)</f>
        <v>0</v>
      </c>
      <c r="BG251" s="227">
        <f>IF(N251="zákl. přenesená",J251,0)</f>
        <v>0</v>
      </c>
      <c r="BH251" s="227">
        <f>IF(N251="sníž. přenesená",J251,0)</f>
        <v>0</v>
      </c>
      <c r="BI251" s="227">
        <f>IF(N251="nulová",J251,0)</f>
        <v>0</v>
      </c>
      <c r="BJ251" s="16" t="s">
        <v>78</v>
      </c>
      <c r="BK251" s="227">
        <f>ROUND(I251*H251,2)</f>
        <v>0</v>
      </c>
      <c r="BL251" s="16" t="s">
        <v>88</v>
      </c>
      <c r="BM251" s="226" t="s">
        <v>1141</v>
      </c>
    </row>
    <row r="252" s="2" customFormat="1">
      <c r="A252" s="37"/>
      <c r="B252" s="38"/>
      <c r="C252" s="39"/>
      <c r="D252" s="228" t="s">
        <v>160</v>
      </c>
      <c r="E252" s="39"/>
      <c r="F252" s="239" t="s">
        <v>310</v>
      </c>
      <c r="G252" s="39"/>
      <c r="H252" s="39"/>
      <c r="I252" s="230"/>
      <c r="J252" s="39"/>
      <c r="K252" s="39"/>
      <c r="L252" s="43"/>
      <c r="M252" s="231"/>
      <c r="N252" s="232"/>
      <c r="O252" s="90"/>
      <c r="P252" s="90"/>
      <c r="Q252" s="90"/>
      <c r="R252" s="90"/>
      <c r="S252" s="90"/>
      <c r="T252" s="91"/>
      <c r="U252" s="37"/>
      <c r="V252" s="37"/>
      <c r="W252" s="37"/>
      <c r="X252" s="37"/>
      <c r="Y252" s="37"/>
      <c r="Z252" s="37"/>
      <c r="AA252" s="37"/>
      <c r="AB252" s="37"/>
      <c r="AC252" s="37"/>
      <c r="AD252" s="37"/>
      <c r="AE252" s="37"/>
      <c r="AT252" s="16" t="s">
        <v>160</v>
      </c>
      <c r="AU252" s="16" t="s">
        <v>82</v>
      </c>
    </row>
    <row r="253" s="13" customFormat="1">
      <c r="A253" s="13"/>
      <c r="B253" s="240"/>
      <c r="C253" s="241"/>
      <c r="D253" s="228" t="s">
        <v>162</v>
      </c>
      <c r="E253" s="242" t="s">
        <v>1</v>
      </c>
      <c r="F253" s="243" t="s">
        <v>1142</v>
      </c>
      <c r="G253" s="241"/>
      <c r="H253" s="244">
        <v>25.449999999999999</v>
      </c>
      <c r="I253" s="245"/>
      <c r="J253" s="241"/>
      <c r="K253" s="241"/>
      <c r="L253" s="246"/>
      <c r="M253" s="247"/>
      <c r="N253" s="248"/>
      <c r="O253" s="248"/>
      <c r="P253" s="248"/>
      <c r="Q253" s="248"/>
      <c r="R253" s="248"/>
      <c r="S253" s="248"/>
      <c r="T253" s="249"/>
      <c r="U253" s="13"/>
      <c r="V253" s="13"/>
      <c r="W253" s="13"/>
      <c r="X253" s="13"/>
      <c r="Y253" s="13"/>
      <c r="Z253" s="13"/>
      <c r="AA253" s="13"/>
      <c r="AB253" s="13"/>
      <c r="AC253" s="13"/>
      <c r="AD253" s="13"/>
      <c r="AE253" s="13"/>
      <c r="AT253" s="250" t="s">
        <v>162</v>
      </c>
      <c r="AU253" s="250" t="s">
        <v>82</v>
      </c>
      <c r="AV253" s="13" t="s">
        <v>82</v>
      </c>
      <c r="AW253" s="13" t="s">
        <v>30</v>
      </c>
      <c r="AX253" s="13" t="s">
        <v>78</v>
      </c>
      <c r="AY253" s="250" t="s">
        <v>128</v>
      </c>
    </row>
    <row r="254" s="2" customFormat="1">
      <c r="A254" s="37"/>
      <c r="B254" s="38"/>
      <c r="C254" s="215" t="s">
        <v>356</v>
      </c>
      <c r="D254" s="215" t="s">
        <v>129</v>
      </c>
      <c r="E254" s="216" t="s">
        <v>313</v>
      </c>
      <c r="F254" s="217" t="s">
        <v>314</v>
      </c>
      <c r="G254" s="218" t="s">
        <v>157</v>
      </c>
      <c r="H254" s="219">
        <v>55.049999999999997</v>
      </c>
      <c r="I254" s="220"/>
      <c r="J254" s="221">
        <f>ROUND(I254*H254,2)</f>
        <v>0</v>
      </c>
      <c r="K254" s="217" t="s">
        <v>158</v>
      </c>
      <c r="L254" s="43"/>
      <c r="M254" s="222" t="s">
        <v>1</v>
      </c>
      <c r="N254" s="223" t="s">
        <v>38</v>
      </c>
      <c r="O254" s="90"/>
      <c r="P254" s="224">
        <f>O254*H254</f>
        <v>0</v>
      </c>
      <c r="Q254" s="224">
        <v>0</v>
      </c>
      <c r="R254" s="224">
        <f>Q254*H254</f>
        <v>0</v>
      </c>
      <c r="S254" s="224">
        <v>0</v>
      </c>
      <c r="T254" s="225">
        <f>S254*H254</f>
        <v>0</v>
      </c>
      <c r="U254" s="37"/>
      <c r="V254" s="37"/>
      <c r="W254" s="37"/>
      <c r="X254" s="37"/>
      <c r="Y254" s="37"/>
      <c r="Z254" s="37"/>
      <c r="AA254" s="37"/>
      <c r="AB254" s="37"/>
      <c r="AC254" s="37"/>
      <c r="AD254" s="37"/>
      <c r="AE254" s="37"/>
      <c r="AR254" s="226" t="s">
        <v>88</v>
      </c>
      <c r="AT254" s="226" t="s">
        <v>129</v>
      </c>
      <c r="AU254" s="226" t="s">
        <v>82</v>
      </c>
      <c r="AY254" s="16" t="s">
        <v>128</v>
      </c>
      <c r="BE254" s="227">
        <f>IF(N254="základní",J254,0)</f>
        <v>0</v>
      </c>
      <c r="BF254" s="227">
        <f>IF(N254="snížená",J254,0)</f>
        <v>0</v>
      </c>
      <c r="BG254" s="227">
        <f>IF(N254="zákl. přenesená",J254,0)</f>
        <v>0</v>
      </c>
      <c r="BH254" s="227">
        <f>IF(N254="sníž. přenesená",J254,0)</f>
        <v>0</v>
      </c>
      <c r="BI254" s="227">
        <f>IF(N254="nulová",J254,0)</f>
        <v>0</v>
      </c>
      <c r="BJ254" s="16" t="s">
        <v>78</v>
      </c>
      <c r="BK254" s="227">
        <f>ROUND(I254*H254,2)</f>
        <v>0</v>
      </c>
      <c r="BL254" s="16" t="s">
        <v>88</v>
      </c>
      <c r="BM254" s="226" t="s">
        <v>1143</v>
      </c>
    </row>
    <row r="255" s="2" customFormat="1">
      <c r="A255" s="37"/>
      <c r="B255" s="38"/>
      <c r="C255" s="39"/>
      <c r="D255" s="228" t="s">
        <v>160</v>
      </c>
      <c r="E255" s="39"/>
      <c r="F255" s="239" t="s">
        <v>316</v>
      </c>
      <c r="G255" s="39"/>
      <c r="H255" s="39"/>
      <c r="I255" s="230"/>
      <c r="J255" s="39"/>
      <c r="K255" s="39"/>
      <c r="L255" s="43"/>
      <c r="M255" s="231"/>
      <c r="N255" s="232"/>
      <c r="O255" s="90"/>
      <c r="P255" s="90"/>
      <c r="Q255" s="90"/>
      <c r="R255" s="90"/>
      <c r="S255" s="90"/>
      <c r="T255" s="91"/>
      <c r="U255" s="37"/>
      <c r="V255" s="37"/>
      <c r="W255" s="37"/>
      <c r="X255" s="37"/>
      <c r="Y255" s="37"/>
      <c r="Z255" s="37"/>
      <c r="AA255" s="37"/>
      <c r="AB255" s="37"/>
      <c r="AC255" s="37"/>
      <c r="AD255" s="37"/>
      <c r="AE255" s="37"/>
      <c r="AT255" s="16" t="s">
        <v>160</v>
      </c>
      <c r="AU255" s="16" t="s">
        <v>82</v>
      </c>
    </row>
    <row r="256" s="13" customFormat="1">
      <c r="A256" s="13"/>
      <c r="B256" s="240"/>
      <c r="C256" s="241"/>
      <c r="D256" s="228" t="s">
        <v>162</v>
      </c>
      <c r="E256" s="242" t="s">
        <v>1</v>
      </c>
      <c r="F256" s="243" t="s">
        <v>1144</v>
      </c>
      <c r="G256" s="241"/>
      <c r="H256" s="244">
        <v>55.049999999999997</v>
      </c>
      <c r="I256" s="245"/>
      <c r="J256" s="241"/>
      <c r="K256" s="241"/>
      <c r="L256" s="246"/>
      <c r="M256" s="247"/>
      <c r="N256" s="248"/>
      <c r="O256" s="248"/>
      <c r="P256" s="248"/>
      <c r="Q256" s="248"/>
      <c r="R256" s="248"/>
      <c r="S256" s="248"/>
      <c r="T256" s="249"/>
      <c r="U256" s="13"/>
      <c r="V256" s="13"/>
      <c r="W256" s="13"/>
      <c r="X256" s="13"/>
      <c r="Y256" s="13"/>
      <c r="Z256" s="13"/>
      <c r="AA256" s="13"/>
      <c r="AB256" s="13"/>
      <c r="AC256" s="13"/>
      <c r="AD256" s="13"/>
      <c r="AE256" s="13"/>
      <c r="AT256" s="250" t="s">
        <v>162</v>
      </c>
      <c r="AU256" s="250" t="s">
        <v>82</v>
      </c>
      <c r="AV256" s="13" t="s">
        <v>82</v>
      </c>
      <c r="AW256" s="13" t="s">
        <v>30</v>
      </c>
      <c r="AX256" s="13" t="s">
        <v>78</v>
      </c>
      <c r="AY256" s="250" t="s">
        <v>128</v>
      </c>
    </row>
    <row r="257" s="2" customFormat="1">
      <c r="A257" s="37"/>
      <c r="B257" s="38"/>
      <c r="C257" s="215" t="s">
        <v>364</v>
      </c>
      <c r="D257" s="215" t="s">
        <v>129</v>
      </c>
      <c r="E257" s="216" t="s">
        <v>319</v>
      </c>
      <c r="F257" s="217" t="s">
        <v>320</v>
      </c>
      <c r="G257" s="218" t="s">
        <v>157</v>
      </c>
      <c r="H257" s="219">
        <v>22.199999999999999</v>
      </c>
      <c r="I257" s="220"/>
      <c r="J257" s="221">
        <f>ROUND(I257*H257,2)</f>
        <v>0</v>
      </c>
      <c r="K257" s="217" t="s">
        <v>158</v>
      </c>
      <c r="L257" s="43"/>
      <c r="M257" s="222" t="s">
        <v>1</v>
      </c>
      <c r="N257" s="223" t="s">
        <v>38</v>
      </c>
      <c r="O257" s="90"/>
      <c r="P257" s="224">
        <f>O257*H257</f>
        <v>0</v>
      </c>
      <c r="Q257" s="224">
        <v>0</v>
      </c>
      <c r="R257" s="224">
        <f>Q257*H257</f>
        <v>0</v>
      </c>
      <c r="S257" s="224">
        <v>0</v>
      </c>
      <c r="T257" s="225">
        <f>S257*H257</f>
        <v>0</v>
      </c>
      <c r="U257" s="37"/>
      <c r="V257" s="37"/>
      <c r="W257" s="37"/>
      <c r="X257" s="37"/>
      <c r="Y257" s="37"/>
      <c r="Z257" s="37"/>
      <c r="AA257" s="37"/>
      <c r="AB257" s="37"/>
      <c r="AC257" s="37"/>
      <c r="AD257" s="37"/>
      <c r="AE257" s="37"/>
      <c r="AR257" s="226" t="s">
        <v>88</v>
      </c>
      <c r="AT257" s="226" t="s">
        <v>129</v>
      </c>
      <c r="AU257" s="226" t="s">
        <v>82</v>
      </c>
      <c r="AY257" s="16" t="s">
        <v>128</v>
      </c>
      <c r="BE257" s="227">
        <f>IF(N257="základní",J257,0)</f>
        <v>0</v>
      </c>
      <c r="BF257" s="227">
        <f>IF(N257="snížená",J257,0)</f>
        <v>0</v>
      </c>
      <c r="BG257" s="227">
        <f>IF(N257="zákl. přenesená",J257,0)</f>
        <v>0</v>
      </c>
      <c r="BH257" s="227">
        <f>IF(N257="sníž. přenesená",J257,0)</f>
        <v>0</v>
      </c>
      <c r="BI257" s="227">
        <f>IF(N257="nulová",J257,0)</f>
        <v>0</v>
      </c>
      <c r="BJ257" s="16" t="s">
        <v>78</v>
      </c>
      <c r="BK257" s="227">
        <f>ROUND(I257*H257,2)</f>
        <v>0</v>
      </c>
      <c r="BL257" s="16" t="s">
        <v>88</v>
      </c>
      <c r="BM257" s="226" t="s">
        <v>1145</v>
      </c>
    </row>
    <row r="258" s="2" customFormat="1">
      <c r="A258" s="37"/>
      <c r="B258" s="38"/>
      <c r="C258" s="39"/>
      <c r="D258" s="228" t="s">
        <v>160</v>
      </c>
      <c r="E258" s="39"/>
      <c r="F258" s="239" t="s">
        <v>322</v>
      </c>
      <c r="G258" s="39"/>
      <c r="H258" s="39"/>
      <c r="I258" s="230"/>
      <c r="J258" s="39"/>
      <c r="K258" s="39"/>
      <c r="L258" s="43"/>
      <c r="M258" s="231"/>
      <c r="N258" s="232"/>
      <c r="O258" s="90"/>
      <c r="P258" s="90"/>
      <c r="Q258" s="90"/>
      <c r="R258" s="90"/>
      <c r="S258" s="90"/>
      <c r="T258" s="91"/>
      <c r="U258" s="37"/>
      <c r="V258" s="37"/>
      <c r="W258" s="37"/>
      <c r="X258" s="37"/>
      <c r="Y258" s="37"/>
      <c r="Z258" s="37"/>
      <c r="AA258" s="37"/>
      <c r="AB258" s="37"/>
      <c r="AC258" s="37"/>
      <c r="AD258" s="37"/>
      <c r="AE258" s="37"/>
      <c r="AT258" s="16" t="s">
        <v>160</v>
      </c>
      <c r="AU258" s="16" t="s">
        <v>82</v>
      </c>
    </row>
    <row r="259" s="13" customFormat="1">
      <c r="A259" s="13"/>
      <c r="B259" s="240"/>
      <c r="C259" s="241"/>
      <c r="D259" s="228" t="s">
        <v>162</v>
      </c>
      <c r="E259" s="242" t="s">
        <v>1</v>
      </c>
      <c r="F259" s="243" t="s">
        <v>1037</v>
      </c>
      <c r="G259" s="241"/>
      <c r="H259" s="244">
        <v>22.199999999999999</v>
      </c>
      <c r="I259" s="245"/>
      <c r="J259" s="241"/>
      <c r="K259" s="241"/>
      <c r="L259" s="246"/>
      <c r="M259" s="247"/>
      <c r="N259" s="248"/>
      <c r="O259" s="248"/>
      <c r="P259" s="248"/>
      <c r="Q259" s="248"/>
      <c r="R259" s="248"/>
      <c r="S259" s="248"/>
      <c r="T259" s="249"/>
      <c r="U259" s="13"/>
      <c r="V259" s="13"/>
      <c r="W259" s="13"/>
      <c r="X259" s="13"/>
      <c r="Y259" s="13"/>
      <c r="Z259" s="13"/>
      <c r="AA259" s="13"/>
      <c r="AB259" s="13"/>
      <c r="AC259" s="13"/>
      <c r="AD259" s="13"/>
      <c r="AE259" s="13"/>
      <c r="AT259" s="250" t="s">
        <v>162</v>
      </c>
      <c r="AU259" s="250" t="s">
        <v>82</v>
      </c>
      <c r="AV259" s="13" t="s">
        <v>82</v>
      </c>
      <c r="AW259" s="13" t="s">
        <v>30</v>
      </c>
      <c r="AX259" s="13" t="s">
        <v>78</v>
      </c>
      <c r="AY259" s="250" t="s">
        <v>128</v>
      </c>
    </row>
    <row r="260" s="2" customFormat="1">
      <c r="A260" s="37"/>
      <c r="B260" s="38"/>
      <c r="C260" s="215" t="s">
        <v>369</v>
      </c>
      <c r="D260" s="215" t="s">
        <v>129</v>
      </c>
      <c r="E260" s="216" t="s">
        <v>325</v>
      </c>
      <c r="F260" s="217" t="s">
        <v>326</v>
      </c>
      <c r="G260" s="218" t="s">
        <v>157</v>
      </c>
      <c r="H260" s="219">
        <v>0.625</v>
      </c>
      <c r="I260" s="220"/>
      <c r="J260" s="221">
        <f>ROUND(I260*H260,2)</f>
        <v>0</v>
      </c>
      <c r="K260" s="217" t="s">
        <v>158</v>
      </c>
      <c r="L260" s="43"/>
      <c r="M260" s="222" t="s">
        <v>1</v>
      </c>
      <c r="N260" s="223" t="s">
        <v>38</v>
      </c>
      <c r="O260" s="90"/>
      <c r="P260" s="224">
        <f>O260*H260</f>
        <v>0</v>
      </c>
      <c r="Q260" s="224">
        <v>0</v>
      </c>
      <c r="R260" s="224">
        <f>Q260*H260</f>
        <v>0</v>
      </c>
      <c r="S260" s="224">
        <v>0</v>
      </c>
      <c r="T260" s="225">
        <f>S260*H260</f>
        <v>0</v>
      </c>
      <c r="U260" s="37"/>
      <c r="V260" s="37"/>
      <c r="W260" s="37"/>
      <c r="X260" s="37"/>
      <c r="Y260" s="37"/>
      <c r="Z260" s="37"/>
      <c r="AA260" s="37"/>
      <c r="AB260" s="37"/>
      <c r="AC260" s="37"/>
      <c r="AD260" s="37"/>
      <c r="AE260" s="37"/>
      <c r="AR260" s="226" t="s">
        <v>88</v>
      </c>
      <c r="AT260" s="226" t="s">
        <v>129</v>
      </c>
      <c r="AU260" s="226" t="s">
        <v>82</v>
      </c>
      <c r="AY260" s="16" t="s">
        <v>128</v>
      </c>
      <c r="BE260" s="227">
        <f>IF(N260="základní",J260,0)</f>
        <v>0</v>
      </c>
      <c r="BF260" s="227">
        <f>IF(N260="snížená",J260,0)</f>
        <v>0</v>
      </c>
      <c r="BG260" s="227">
        <f>IF(N260="zákl. přenesená",J260,0)</f>
        <v>0</v>
      </c>
      <c r="BH260" s="227">
        <f>IF(N260="sníž. přenesená",J260,0)</f>
        <v>0</v>
      </c>
      <c r="BI260" s="227">
        <f>IF(N260="nulová",J260,0)</f>
        <v>0</v>
      </c>
      <c r="BJ260" s="16" t="s">
        <v>78</v>
      </c>
      <c r="BK260" s="227">
        <f>ROUND(I260*H260,2)</f>
        <v>0</v>
      </c>
      <c r="BL260" s="16" t="s">
        <v>88</v>
      </c>
      <c r="BM260" s="226" t="s">
        <v>1146</v>
      </c>
    </row>
    <row r="261" s="2" customFormat="1">
      <c r="A261" s="37"/>
      <c r="B261" s="38"/>
      <c r="C261" s="39"/>
      <c r="D261" s="228" t="s">
        <v>160</v>
      </c>
      <c r="E261" s="39"/>
      <c r="F261" s="239" t="s">
        <v>328</v>
      </c>
      <c r="G261" s="39"/>
      <c r="H261" s="39"/>
      <c r="I261" s="230"/>
      <c r="J261" s="39"/>
      <c r="K261" s="39"/>
      <c r="L261" s="43"/>
      <c r="M261" s="231"/>
      <c r="N261" s="232"/>
      <c r="O261" s="90"/>
      <c r="P261" s="90"/>
      <c r="Q261" s="90"/>
      <c r="R261" s="90"/>
      <c r="S261" s="90"/>
      <c r="T261" s="91"/>
      <c r="U261" s="37"/>
      <c r="V261" s="37"/>
      <c r="W261" s="37"/>
      <c r="X261" s="37"/>
      <c r="Y261" s="37"/>
      <c r="Z261" s="37"/>
      <c r="AA261" s="37"/>
      <c r="AB261" s="37"/>
      <c r="AC261" s="37"/>
      <c r="AD261" s="37"/>
      <c r="AE261" s="37"/>
      <c r="AT261" s="16" t="s">
        <v>160</v>
      </c>
      <c r="AU261" s="16" t="s">
        <v>82</v>
      </c>
    </row>
    <row r="262" s="13" customFormat="1">
      <c r="A262" s="13"/>
      <c r="B262" s="240"/>
      <c r="C262" s="241"/>
      <c r="D262" s="228" t="s">
        <v>162</v>
      </c>
      <c r="E262" s="242" t="s">
        <v>1</v>
      </c>
      <c r="F262" s="243" t="s">
        <v>1147</v>
      </c>
      <c r="G262" s="241"/>
      <c r="H262" s="244">
        <v>0.625</v>
      </c>
      <c r="I262" s="245"/>
      <c r="J262" s="241"/>
      <c r="K262" s="241"/>
      <c r="L262" s="246"/>
      <c r="M262" s="247"/>
      <c r="N262" s="248"/>
      <c r="O262" s="248"/>
      <c r="P262" s="248"/>
      <c r="Q262" s="248"/>
      <c r="R262" s="248"/>
      <c r="S262" s="248"/>
      <c r="T262" s="249"/>
      <c r="U262" s="13"/>
      <c r="V262" s="13"/>
      <c r="W262" s="13"/>
      <c r="X262" s="13"/>
      <c r="Y262" s="13"/>
      <c r="Z262" s="13"/>
      <c r="AA262" s="13"/>
      <c r="AB262" s="13"/>
      <c r="AC262" s="13"/>
      <c r="AD262" s="13"/>
      <c r="AE262" s="13"/>
      <c r="AT262" s="250" t="s">
        <v>162</v>
      </c>
      <c r="AU262" s="250" t="s">
        <v>82</v>
      </c>
      <c r="AV262" s="13" t="s">
        <v>82</v>
      </c>
      <c r="AW262" s="13" t="s">
        <v>30</v>
      </c>
      <c r="AX262" s="13" t="s">
        <v>78</v>
      </c>
      <c r="AY262" s="250" t="s">
        <v>128</v>
      </c>
    </row>
    <row r="263" s="2" customFormat="1">
      <c r="A263" s="37"/>
      <c r="B263" s="38"/>
      <c r="C263" s="215" t="s">
        <v>376</v>
      </c>
      <c r="D263" s="215" t="s">
        <v>129</v>
      </c>
      <c r="E263" s="216" t="s">
        <v>331</v>
      </c>
      <c r="F263" s="217" t="s">
        <v>332</v>
      </c>
      <c r="G263" s="218" t="s">
        <v>157</v>
      </c>
      <c r="H263" s="219">
        <v>0.625</v>
      </c>
      <c r="I263" s="220"/>
      <c r="J263" s="221">
        <f>ROUND(I263*H263,2)</f>
        <v>0</v>
      </c>
      <c r="K263" s="217" t="s">
        <v>158</v>
      </c>
      <c r="L263" s="43"/>
      <c r="M263" s="222" t="s">
        <v>1</v>
      </c>
      <c r="N263" s="223" t="s">
        <v>38</v>
      </c>
      <c r="O263" s="90"/>
      <c r="P263" s="224">
        <f>O263*H263</f>
        <v>0</v>
      </c>
      <c r="Q263" s="224">
        <v>0</v>
      </c>
      <c r="R263" s="224">
        <f>Q263*H263</f>
        <v>0</v>
      </c>
      <c r="S263" s="224">
        <v>0</v>
      </c>
      <c r="T263" s="225">
        <f>S263*H263</f>
        <v>0</v>
      </c>
      <c r="U263" s="37"/>
      <c r="V263" s="37"/>
      <c r="W263" s="37"/>
      <c r="X263" s="37"/>
      <c r="Y263" s="37"/>
      <c r="Z263" s="37"/>
      <c r="AA263" s="37"/>
      <c r="AB263" s="37"/>
      <c r="AC263" s="37"/>
      <c r="AD263" s="37"/>
      <c r="AE263" s="37"/>
      <c r="AR263" s="226" t="s">
        <v>88</v>
      </c>
      <c r="AT263" s="226" t="s">
        <v>129</v>
      </c>
      <c r="AU263" s="226" t="s">
        <v>82</v>
      </c>
      <c r="AY263" s="16" t="s">
        <v>128</v>
      </c>
      <c r="BE263" s="227">
        <f>IF(N263="základní",J263,0)</f>
        <v>0</v>
      </c>
      <c r="BF263" s="227">
        <f>IF(N263="snížená",J263,0)</f>
        <v>0</v>
      </c>
      <c r="BG263" s="227">
        <f>IF(N263="zákl. přenesená",J263,0)</f>
        <v>0</v>
      </c>
      <c r="BH263" s="227">
        <f>IF(N263="sníž. přenesená",J263,0)</f>
        <v>0</v>
      </c>
      <c r="BI263" s="227">
        <f>IF(N263="nulová",J263,0)</f>
        <v>0</v>
      </c>
      <c r="BJ263" s="16" t="s">
        <v>78</v>
      </c>
      <c r="BK263" s="227">
        <f>ROUND(I263*H263,2)</f>
        <v>0</v>
      </c>
      <c r="BL263" s="16" t="s">
        <v>88</v>
      </c>
      <c r="BM263" s="226" t="s">
        <v>1148</v>
      </c>
    </row>
    <row r="264" s="2" customFormat="1">
      <c r="A264" s="37"/>
      <c r="B264" s="38"/>
      <c r="C264" s="39"/>
      <c r="D264" s="228" t="s">
        <v>160</v>
      </c>
      <c r="E264" s="39"/>
      <c r="F264" s="239" t="s">
        <v>334</v>
      </c>
      <c r="G264" s="39"/>
      <c r="H264" s="39"/>
      <c r="I264" s="230"/>
      <c r="J264" s="39"/>
      <c r="K264" s="39"/>
      <c r="L264" s="43"/>
      <c r="M264" s="231"/>
      <c r="N264" s="232"/>
      <c r="O264" s="90"/>
      <c r="P264" s="90"/>
      <c r="Q264" s="90"/>
      <c r="R264" s="90"/>
      <c r="S264" s="90"/>
      <c r="T264" s="91"/>
      <c r="U264" s="37"/>
      <c r="V264" s="37"/>
      <c r="W264" s="37"/>
      <c r="X264" s="37"/>
      <c r="Y264" s="37"/>
      <c r="Z264" s="37"/>
      <c r="AA264" s="37"/>
      <c r="AB264" s="37"/>
      <c r="AC264" s="37"/>
      <c r="AD264" s="37"/>
      <c r="AE264" s="37"/>
      <c r="AT264" s="16" t="s">
        <v>160</v>
      </c>
      <c r="AU264" s="16" t="s">
        <v>82</v>
      </c>
    </row>
    <row r="265" s="13" customFormat="1">
      <c r="A265" s="13"/>
      <c r="B265" s="240"/>
      <c r="C265" s="241"/>
      <c r="D265" s="228" t="s">
        <v>162</v>
      </c>
      <c r="E265" s="242" t="s">
        <v>1</v>
      </c>
      <c r="F265" s="243" t="s">
        <v>1147</v>
      </c>
      <c r="G265" s="241"/>
      <c r="H265" s="244">
        <v>0.625</v>
      </c>
      <c r="I265" s="245"/>
      <c r="J265" s="241"/>
      <c r="K265" s="241"/>
      <c r="L265" s="246"/>
      <c r="M265" s="247"/>
      <c r="N265" s="248"/>
      <c r="O265" s="248"/>
      <c r="P265" s="248"/>
      <c r="Q265" s="248"/>
      <c r="R265" s="248"/>
      <c r="S265" s="248"/>
      <c r="T265" s="249"/>
      <c r="U265" s="13"/>
      <c r="V265" s="13"/>
      <c r="W265" s="13"/>
      <c r="X265" s="13"/>
      <c r="Y265" s="13"/>
      <c r="Z265" s="13"/>
      <c r="AA265" s="13"/>
      <c r="AB265" s="13"/>
      <c r="AC265" s="13"/>
      <c r="AD265" s="13"/>
      <c r="AE265" s="13"/>
      <c r="AT265" s="250" t="s">
        <v>162</v>
      </c>
      <c r="AU265" s="250" t="s">
        <v>82</v>
      </c>
      <c r="AV265" s="13" t="s">
        <v>82</v>
      </c>
      <c r="AW265" s="13" t="s">
        <v>30</v>
      </c>
      <c r="AX265" s="13" t="s">
        <v>78</v>
      </c>
      <c r="AY265" s="250" t="s">
        <v>128</v>
      </c>
    </row>
    <row r="266" s="2" customFormat="1">
      <c r="A266" s="37"/>
      <c r="B266" s="38"/>
      <c r="C266" s="215" t="s">
        <v>381</v>
      </c>
      <c r="D266" s="215" t="s">
        <v>129</v>
      </c>
      <c r="E266" s="216" t="s">
        <v>336</v>
      </c>
      <c r="F266" s="217" t="s">
        <v>337</v>
      </c>
      <c r="G266" s="218" t="s">
        <v>157</v>
      </c>
      <c r="H266" s="219">
        <v>20.350000000000001</v>
      </c>
      <c r="I266" s="220"/>
      <c r="J266" s="221">
        <f>ROUND(I266*H266,2)</f>
        <v>0</v>
      </c>
      <c r="K266" s="217" t="s">
        <v>158</v>
      </c>
      <c r="L266" s="43"/>
      <c r="M266" s="222" t="s">
        <v>1</v>
      </c>
      <c r="N266" s="223" t="s">
        <v>38</v>
      </c>
      <c r="O266" s="90"/>
      <c r="P266" s="224">
        <f>O266*H266</f>
        <v>0</v>
      </c>
      <c r="Q266" s="224">
        <v>0</v>
      </c>
      <c r="R266" s="224">
        <f>Q266*H266</f>
        <v>0</v>
      </c>
      <c r="S266" s="224">
        <v>0</v>
      </c>
      <c r="T266" s="225">
        <f>S266*H266</f>
        <v>0</v>
      </c>
      <c r="U266" s="37"/>
      <c r="V266" s="37"/>
      <c r="W266" s="37"/>
      <c r="X266" s="37"/>
      <c r="Y266" s="37"/>
      <c r="Z266" s="37"/>
      <c r="AA266" s="37"/>
      <c r="AB266" s="37"/>
      <c r="AC266" s="37"/>
      <c r="AD266" s="37"/>
      <c r="AE266" s="37"/>
      <c r="AR266" s="226" t="s">
        <v>88</v>
      </c>
      <c r="AT266" s="226" t="s">
        <v>129</v>
      </c>
      <c r="AU266" s="226" t="s">
        <v>82</v>
      </c>
      <c r="AY266" s="16" t="s">
        <v>128</v>
      </c>
      <c r="BE266" s="227">
        <f>IF(N266="základní",J266,0)</f>
        <v>0</v>
      </c>
      <c r="BF266" s="227">
        <f>IF(N266="snížená",J266,0)</f>
        <v>0</v>
      </c>
      <c r="BG266" s="227">
        <f>IF(N266="zákl. přenesená",J266,0)</f>
        <v>0</v>
      </c>
      <c r="BH266" s="227">
        <f>IF(N266="sníž. přenesená",J266,0)</f>
        <v>0</v>
      </c>
      <c r="BI266" s="227">
        <f>IF(N266="nulová",J266,0)</f>
        <v>0</v>
      </c>
      <c r="BJ266" s="16" t="s">
        <v>78</v>
      </c>
      <c r="BK266" s="227">
        <f>ROUND(I266*H266,2)</f>
        <v>0</v>
      </c>
      <c r="BL266" s="16" t="s">
        <v>88</v>
      </c>
      <c r="BM266" s="226" t="s">
        <v>1149</v>
      </c>
    </row>
    <row r="267" s="2" customFormat="1">
      <c r="A267" s="37"/>
      <c r="B267" s="38"/>
      <c r="C267" s="39"/>
      <c r="D267" s="228" t="s">
        <v>160</v>
      </c>
      <c r="E267" s="39"/>
      <c r="F267" s="239" t="s">
        <v>339</v>
      </c>
      <c r="G267" s="39"/>
      <c r="H267" s="39"/>
      <c r="I267" s="230"/>
      <c r="J267" s="39"/>
      <c r="K267" s="39"/>
      <c r="L267" s="43"/>
      <c r="M267" s="231"/>
      <c r="N267" s="232"/>
      <c r="O267" s="90"/>
      <c r="P267" s="90"/>
      <c r="Q267" s="90"/>
      <c r="R267" s="90"/>
      <c r="S267" s="90"/>
      <c r="T267" s="91"/>
      <c r="U267" s="37"/>
      <c r="V267" s="37"/>
      <c r="W267" s="37"/>
      <c r="X267" s="37"/>
      <c r="Y267" s="37"/>
      <c r="Z267" s="37"/>
      <c r="AA267" s="37"/>
      <c r="AB267" s="37"/>
      <c r="AC267" s="37"/>
      <c r="AD267" s="37"/>
      <c r="AE267" s="37"/>
      <c r="AT267" s="16" t="s">
        <v>160</v>
      </c>
      <c r="AU267" s="16" t="s">
        <v>82</v>
      </c>
    </row>
    <row r="268" s="13" customFormat="1">
      <c r="A268" s="13"/>
      <c r="B268" s="240"/>
      <c r="C268" s="241"/>
      <c r="D268" s="228" t="s">
        <v>162</v>
      </c>
      <c r="E268" s="242" t="s">
        <v>1</v>
      </c>
      <c r="F268" s="243" t="s">
        <v>1150</v>
      </c>
      <c r="G268" s="241"/>
      <c r="H268" s="244">
        <v>20.350000000000001</v>
      </c>
      <c r="I268" s="245"/>
      <c r="J268" s="241"/>
      <c r="K268" s="241"/>
      <c r="L268" s="246"/>
      <c r="M268" s="247"/>
      <c r="N268" s="248"/>
      <c r="O268" s="248"/>
      <c r="P268" s="248"/>
      <c r="Q268" s="248"/>
      <c r="R268" s="248"/>
      <c r="S268" s="248"/>
      <c r="T268" s="249"/>
      <c r="U268" s="13"/>
      <c r="V268" s="13"/>
      <c r="W268" s="13"/>
      <c r="X268" s="13"/>
      <c r="Y268" s="13"/>
      <c r="Z268" s="13"/>
      <c r="AA268" s="13"/>
      <c r="AB268" s="13"/>
      <c r="AC268" s="13"/>
      <c r="AD268" s="13"/>
      <c r="AE268" s="13"/>
      <c r="AT268" s="250" t="s">
        <v>162</v>
      </c>
      <c r="AU268" s="250" t="s">
        <v>82</v>
      </c>
      <c r="AV268" s="13" t="s">
        <v>82</v>
      </c>
      <c r="AW268" s="13" t="s">
        <v>30</v>
      </c>
      <c r="AX268" s="13" t="s">
        <v>78</v>
      </c>
      <c r="AY268" s="250" t="s">
        <v>128</v>
      </c>
    </row>
    <row r="269" s="12" customFormat="1" ht="22.8" customHeight="1">
      <c r="A269" s="12"/>
      <c r="B269" s="201"/>
      <c r="C269" s="202"/>
      <c r="D269" s="203" t="s">
        <v>72</v>
      </c>
      <c r="E269" s="233" t="s">
        <v>94</v>
      </c>
      <c r="F269" s="233" t="s">
        <v>341</v>
      </c>
      <c r="G269" s="202"/>
      <c r="H269" s="202"/>
      <c r="I269" s="205"/>
      <c r="J269" s="234">
        <f>BK269</f>
        <v>0</v>
      </c>
      <c r="K269" s="202"/>
      <c r="L269" s="207"/>
      <c r="M269" s="208"/>
      <c r="N269" s="209"/>
      <c r="O269" s="209"/>
      <c r="P269" s="210">
        <f>SUM(P270:P289)</f>
        <v>0</v>
      </c>
      <c r="Q269" s="209"/>
      <c r="R269" s="210">
        <f>SUM(R270:R289)</f>
        <v>3.0996899999999998</v>
      </c>
      <c r="S269" s="209"/>
      <c r="T269" s="211">
        <f>SUM(T270:T289)</f>
        <v>2.88768</v>
      </c>
      <c r="U269" s="12"/>
      <c r="V269" s="12"/>
      <c r="W269" s="12"/>
      <c r="X269" s="12"/>
      <c r="Y269" s="12"/>
      <c r="Z269" s="12"/>
      <c r="AA269" s="12"/>
      <c r="AB269" s="12"/>
      <c r="AC269" s="12"/>
      <c r="AD269" s="12"/>
      <c r="AE269" s="12"/>
      <c r="AR269" s="212" t="s">
        <v>78</v>
      </c>
      <c r="AT269" s="213" t="s">
        <v>72</v>
      </c>
      <c r="AU269" s="213" t="s">
        <v>78</v>
      </c>
      <c r="AY269" s="212" t="s">
        <v>128</v>
      </c>
      <c r="BK269" s="214">
        <f>SUM(BK270:BK289)</f>
        <v>0</v>
      </c>
    </row>
    <row r="270" s="2" customFormat="1" ht="16.5" customHeight="1">
      <c r="A270" s="37"/>
      <c r="B270" s="38"/>
      <c r="C270" s="215" t="s">
        <v>387</v>
      </c>
      <c r="D270" s="215" t="s">
        <v>129</v>
      </c>
      <c r="E270" s="216" t="s">
        <v>1151</v>
      </c>
      <c r="F270" s="217" t="s">
        <v>1152</v>
      </c>
      <c r="G270" s="218" t="s">
        <v>157</v>
      </c>
      <c r="H270" s="219">
        <v>9</v>
      </c>
      <c r="I270" s="220"/>
      <c r="J270" s="221">
        <f>ROUND(I270*H270,2)</f>
        <v>0</v>
      </c>
      <c r="K270" s="217" t="s">
        <v>158</v>
      </c>
      <c r="L270" s="43"/>
      <c r="M270" s="222" t="s">
        <v>1</v>
      </c>
      <c r="N270" s="223" t="s">
        <v>38</v>
      </c>
      <c r="O270" s="90"/>
      <c r="P270" s="224">
        <f>O270*H270</f>
        <v>0</v>
      </c>
      <c r="Q270" s="224">
        <v>0.042000000000000003</v>
      </c>
      <c r="R270" s="224">
        <f>Q270*H270</f>
        <v>0.378</v>
      </c>
      <c r="S270" s="224">
        <v>0</v>
      </c>
      <c r="T270" s="225">
        <f>S270*H270</f>
        <v>0</v>
      </c>
      <c r="U270" s="37"/>
      <c r="V270" s="37"/>
      <c r="W270" s="37"/>
      <c r="X270" s="37"/>
      <c r="Y270" s="37"/>
      <c r="Z270" s="37"/>
      <c r="AA270" s="37"/>
      <c r="AB270" s="37"/>
      <c r="AC270" s="37"/>
      <c r="AD270" s="37"/>
      <c r="AE270" s="37"/>
      <c r="AR270" s="226" t="s">
        <v>88</v>
      </c>
      <c r="AT270" s="226" t="s">
        <v>129</v>
      </c>
      <c r="AU270" s="226" t="s">
        <v>82</v>
      </c>
      <c r="AY270" s="16" t="s">
        <v>128</v>
      </c>
      <c r="BE270" s="227">
        <f>IF(N270="základní",J270,0)</f>
        <v>0</v>
      </c>
      <c r="BF270" s="227">
        <f>IF(N270="snížená",J270,0)</f>
        <v>0</v>
      </c>
      <c r="BG270" s="227">
        <f>IF(N270="zákl. přenesená",J270,0)</f>
        <v>0</v>
      </c>
      <c r="BH270" s="227">
        <f>IF(N270="sníž. přenesená",J270,0)</f>
        <v>0</v>
      </c>
      <c r="BI270" s="227">
        <f>IF(N270="nulová",J270,0)</f>
        <v>0</v>
      </c>
      <c r="BJ270" s="16" t="s">
        <v>78</v>
      </c>
      <c r="BK270" s="227">
        <f>ROUND(I270*H270,2)</f>
        <v>0</v>
      </c>
      <c r="BL270" s="16" t="s">
        <v>88</v>
      </c>
      <c r="BM270" s="226" t="s">
        <v>1153</v>
      </c>
    </row>
    <row r="271" s="2" customFormat="1">
      <c r="A271" s="37"/>
      <c r="B271" s="38"/>
      <c r="C271" s="39"/>
      <c r="D271" s="228" t="s">
        <v>160</v>
      </c>
      <c r="E271" s="39"/>
      <c r="F271" s="239" t="s">
        <v>1154</v>
      </c>
      <c r="G271" s="39"/>
      <c r="H271" s="39"/>
      <c r="I271" s="230"/>
      <c r="J271" s="39"/>
      <c r="K271" s="39"/>
      <c r="L271" s="43"/>
      <c r="M271" s="231"/>
      <c r="N271" s="232"/>
      <c r="O271" s="90"/>
      <c r="P271" s="90"/>
      <c r="Q271" s="90"/>
      <c r="R271" s="90"/>
      <c r="S271" s="90"/>
      <c r="T271" s="91"/>
      <c r="U271" s="37"/>
      <c r="V271" s="37"/>
      <c r="W271" s="37"/>
      <c r="X271" s="37"/>
      <c r="Y271" s="37"/>
      <c r="Z271" s="37"/>
      <c r="AA271" s="37"/>
      <c r="AB271" s="37"/>
      <c r="AC271" s="37"/>
      <c r="AD271" s="37"/>
      <c r="AE271" s="37"/>
      <c r="AT271" s="16" t="s">
        <v>160</v>
      </c>
      <c r="AU271" s="16" t="s">
        <v>82</v>
      </c>
    </row>
    <row r="272" s="2" customFormat="1">
      <c r="A272" s="37"/>
      <c r="B272" s="38"/>
      <c r="C272" s="39"/>
      <c r="D272" s="228" t="s">
        <v>134</v>
      </c>
      <c r="E272" s="39"/>
      <c r="F272" s="229" t="s">
        <v>1155</v>
      </c>
      <c r="G272" s="39"/>
      <c r="H272" s="39"/>
      <c r="I272" s="230"/>
      <c r="J272" s="39"/>
      <c r="K272" s="39"/>
      <c r="L272" s="43"/>
      <c r="M272" s="231"/>
      <c r="N272" s="232"/>
      <c r="O272" s="90"/>
      <c r="P272" s="90"/>
      <c r="Q272" s="90"/>
      <c r="R272" s="90"/>
      <c r="S272" s="90"/>
      <c r="T272" s="91"/>
      <c r="U272" s="37"/>
      <c r="V272" s="37"/>
      <c r="W272" s="37"/>
      <c r="X272" s="37"/>
      <c r="Y272" s="37"/>
      <c r="Z272" s="37"/>
      <c r="AA272" s="37"/>
      <c r="AB272" s="37"/>
      <c r="AC272" s="37"/>
      <c r="AD272" s="37"/>
      <c r="AE272" s="37"/>
      <c r="AT272" s="16" t="s">
        <v>134</v>
      </c>
      <c r="AU272" s="16" t="s">
        <v>82</v>
      </c>
    </row>
    <row r="273" s="13" customFormat="1">
      <c r="A273" s="13"/>
      <c r="B273" s="240"/>
      <c r="C273" s="241"/>
      <c r="D273" s="228" t="s">
        <v>162</v>
      </c>
      <c r="E273" s="242" t="s">
        <v>1</v>
      </c>
      <c r="F273" s="243" t="s">
        <v>1156</v>
      </c>
      <c r="G273" s="241"/>
      <c r="H273" s="244">
        <v>9</v>
      </c>
      <c r="I273" s="245"/>
      <c r="J273" s="241"/>
      <c r="K273" s="241"/>
      <c r="L273" s="246"/>
      <c r="M273" s="247"/>
      <c r="N273" s="248"/>
      <c r="O273" s="248"/>
      <c r="P273" s="248"/>
      <c r="Q273" s="248"/>
      <c r="R273" s="248"/>
      <c r="S273" s="248"/>
      <c r="T273" s="249"/>
      <c r="U273" s="13"/>
      <c r="V273" s="13"/>
      <c r="W273" s="13"/>
      <c r="X273" s="13"/>
      <c r="Y273" s="13"/>
      <c r="Z273" s="13"/>
      <c r="AA273" s="13"/>
      <c r="AB273" s="13"/>
      <c r="AC273" s="13"/>
      <c r="AD273" s="13"/>
      <c r="AE273" s="13"/>
      <c r="AT273" s="250" t="s">
        <v>162</v>
      </c>
      <c r="AU273" s="250" t="s">
        <v>82</v>
      </c>
      <c r="AV273" s="13" t="s">
        <v>82</v>
      </c>
      <c r="AW273" s="13" t="s">
        <v>30</v>
      </c>
      <c r="AX273" s="13" t="s">
        <v>78</v>
      </c>
      <c r="AY273" s="250" t="s">
        <v>128</v>
      </c>
    </row>
    <row r="274" s="2" customFormat="1" ht="21.75" customHeight="1">
      <c r="A274" s="37"/>
      <c r="B274" s="38"/>
      <c r="C274" s="215" t="s">
        <v>393</v>
      </c>
      <c r="D274" s="215" t="s">
        <v>129</v>
      </c>
      <c r="E274" s="216" t="s">
        <v>343</v>
      </c>
      <c r="F274" s="217" t="s">
        <v>344</v>
      </c>
      <c r="G274" s="218" t="s">
        <v>157</v>
      </c>
      <c r="H274" s="219">
        <v>46.399999999999999</v>
      </c>
      <c r="I274" s="220"/>
      <c r="J274" s="221">
        <f>ROUND(I274*H274,2)</f>
        <v>0</v>
      </c>
      <c r="K274" s="217" t="s">
        <v>158</v>
      </c>
      <c r="L274" s="43"/>
      <c r="M274" s="222" t="s">
        <v>1</v>
      </c>
      <c r="N274" s="223" t="s">
        <v>38</v>
      </c>
      <c r="O274" s="90"/>
      <c r="P274" s="224">
        <f>O274*H274</f>
        <v>0</v>
      </c>
      <c r="Q274" s="224">
        <v>0.00046000000000000001</v>
      </c>
      <c r="R274" s="224">
        <f>Q274*H274</f>
        <v>0.021343999999999998</v>
      </c>
      <c r="S274" s="224">
        <v>0</v>
      </c>
      <c r="T274" s="225">
        <f>S274*H274</f>
        <v>0</v>
      </c>
      <c r="U274" s="37"/>
      <c r="V274" s="37"/>
      <c r="W274" s="37"/>
      <c r="X274" s="37"/>
      <c r="Y274" s="37"/>
      <c r="Z274" s="37"/>
      <c r="AA274" s="37"/>
      <c r="AB274" s="37"/>
      <c r="AC274" s="37"/>
      <c r="AD274" s="37"/>
      <c r="AE274" s="37"/>
      <c r="AR274" s="226" t="s">
        <v>88</v>
      </c>
      <c r="AT274" s="226" t="s">
        <v>129</v>
      </c>
      <c r="AU274" s="226" t="s">
        <v>82</v>
      </c>
      <c r="AY274" s="16" t="s">
        <v>128</v>
      </c>
      <c r="BE274" s="227">
        <f>IF(N274="základní",J274,0)</f>
        <v>0</v>
      </c>
      <c r="BF274" s="227">
        <f>IF(N274="snížená",J274,0)</f>
        <v>0</v>
      </c>
      <c r="BG274" s="227">
        <f>IF(N274="zákl. přenesená",J274,0)</f>
        <v>0</v>
      </c>
      <c r="BH274" s="227">
        <f>IF(N274="sníž. přenesená",J274,0)</f>
        <v>0</v>
      </c>
      <c r="BI274" s="227">
        <f>IF(N274="nulová",J274,0)</f>
        <v>0</v>
      </c>
      <c r="BJ274" s="16" t="s">
        <v>78</v>
      </c>
      <c r="BK274" s="227">
        <f>ROUND(I274*H274,2)</f>
        <v>0</v>
      </c>
      <c r="BL274" s="16" t="s">
        <v>88</v>
      </c>
      <c r="BM274" s="226" t="s">
        <v>1157</v>
      </c>
    </row>
    <row r="275" s="2" customFormat="1">
      <c r="A275" s="37"/>
      <c r="B275" s="38"/>
      <c r="C275" s="39"/>
      <c r="D275" s="228" t="s">
        <v>160</v>
      </c>
      <c r="E275" s="39"/>
      <c r="F275" s="239" t="s">
        <v>346</v>
      </c>
      <c r="G275" s="39"/>
      <c r="H275" s="39"/>
      <c r="I275" s="230"/>
      <c r="J275" s="39"/>
      <c r="K275" s="39"/>
      <c r="L275" s="43"/>
      <c r="M275" s="231"/>
      <c r="N275" s="232"/>
      <c r="O275" s="90"/>
      <c r="P275" s="90"/>
      <c r="Q275" s="90"/>
      <c r="R275" s="90"/>
      <c r="S275" s="90"/>
      <c r="T275" s="91"/>
      <c r="U275" s="37"/>
      <c r="V275" s="37"/>
      <c r="W275" s="37"/>
      <c r="X275" s="37"/>
      <c r="Y275" s="37"/>
      <c r="Z275" s="37"/>
      <c r="AA275" s="37"/>
      <c r="AB275" s="37"/>
      <c r="AC275" s="37"/>
      <c r="AD275" s="37"/>
      <c r="AE275" s="37"/>
      <c r="AT275" s="16" t="s">
        <v>160</v>
      </c>
      <c r="AU275" s="16" t="s">
        <v>82</v>
      </c>
    </row>
    <row r="276" s="2" customFormat="1">
      <c r="A276" s="37"/>
      <c r="B276" s="38"/>
      <c r="C276" s="39"/>
      <c r="D276" s="228" t="s">
        <v>134</v>
      </c>
      <c r="E276" s="39"/>
      <c r="F276" s="229" t="s">
        <v>1158</v>
      </c>
      <c r="G276" s="39"/>
      <c r="H276" s="39"/>
      <c r="I276" s="230"/>
      <c r="J276" s="39"/>
      <c r="K276" s="39"/>
      <c r="L276" s="43"/>
      <c r="M276" s="231"/>
      <c r="N276" s="232"/>
      <c r="O276" s="90"/>
      <c r="P276" s="90"/>
      <c r="Q276" s="90"/>
      <c r="R276" s="90"/>
      <c r="S276" s="90"/>
      <c r="T276" s="91"/>
      <c r="U276" s="37"/>
      <c r="V276" s="37"/>
      <c r="W276" s="37"/>
      <c r="X276" s="37"/>
      <c r="Y276" s="37"/>
      <c r="Z276" s="37"/>
      <c r="AA276" s="37"/>
      <c r="AB276" s="37"/>
      <c r="AC276" s="37"/>
      <c r="AD276" s="37"/>
      <c r="AE276" s="37"/>
      <c r="AT276" s="16" t="s">
        <v>134</v>
      </c>
      <c r="AU276" s="16" t="s">
        <v>82</v>
      </c>
    </row>
    <row r="277" s="13" customFormat="1">
      <c r="A277" s="13"/>
      <c r="B277" s="240"/>
      <c r="C277" s="241"/>
      <c r="D277" s="228" t="s">
        <v>162</v>
      </c>
      <c r="E277" s="242" t="s">
        <v>1</v>
      </c>
      <c r="F277" s="243" t="s">
        <v>1159</v>
      </c>
      <c r="G277" s="241"/>
      <c r="H277" s="244">
        <v>46.399999999999999</v>
      </c>
      <c r="I277" s="245"/>
      <c r="J277" s="241"/>
      <c r="K277" s="241"/>
      <c r="L277" s="246"/>
      <c r="M277" s="247"/>
      <c r="N277" s="248"/>
      <c r="O277" s="248"/>
      <c r="P277" s="248"/>
      <c r="Q277" s="248"/>
      <c r="R277" s="248"/>
      <c r="S277" s="248"/>
      <c r="T277" s="249"/>
      <c r="U277" s="13"/>
      <c r="V277" s="13"/>
      <c r="W277" s="13"/>
      <c r="X277" s="13"/>
      <c r="Y277" s="13"/>
      <c r="Z277" s="13"/>
      <c r="AA277" s="13"/>
      <c r="AB277" s="13"/>
      <c r="AC277" s="13"/>
      <c r="AD277" s="13"/>
      <c r="AE277" s="13"/>
      <c r="AT277" s="250" t="s">
        <v>162</v>
      </c>
      <c r="AU277" s="250" t="s">
        <v>82</v>
      </c>
      <c r="AV277" s="13" t="s">
        <v>82</v>
      </c>
      <c r="AW277" s="13" t="s">
        <v>30</v>
      </c>
      <c r="AX277" s="13" t="s">
        <v>78</v>
      </c>
      <c r="AY277" s="250" t="s">
        <v>128</v>
      </c>
    </row>
    <row r="278" s="2" customFormat="1">
      <c r="A278" s="37"/>
      <c r="B278" s="38"/>
      <c r="C278" s="215" t="s">
        <v>399</v>
      </c>
      <c r="D278" s="215" t="s">
        <v>129</v>
      </c>
      <c r="E278" s="216" t="s">
        <v>851</v>
      </c>
      <c r="F278" s="217" t="s">
        <v>852</v>
      </c>
      <c r="G278" s="218" t="s">
        <v>157</v>
      </c>
      <c r="H278" s="219">
        <v>4.0499999999999998</v>
      </c>
      <c r="I278" s="220"/>
      <c r="J278" s="221">
        <f>ROUND(I278*H278,2)</f>
        <v>0</v>
      </c>
      <c r="K278" s="217" t="s">
        <v>158</v>
      </c>
      <c r="L278" s="43"/>
      <c r="M278" s="222" t="s">
        <v>1</v>
      </c>
      <c r="N278" s="223" t="s">
        <v>38</v>
      </c>
      <c r="O278" s="90"/>
      <c r="P278" s="224">
        <f>O278*H278</f>
        <v>0</v>
      </c>
      <c r="Q278" s="224">
        <v>0.00051999999999999995</v>
      </c>
      <c r="R278" s="224">
        <f>Q278*H278</f>
        <v>0.0021059999999999998</v>
      </c>
      <c r="S278" s="224">
        <v>0</v>
      </c>
      <c r="T278" s="225">
        <f>S278*H278</f>
        <v>0</v>
      </c>
      <c r="U278" s="37"/>
      <c r="V278" s="37"/>
      <c r="W278" s="37"/>
      <c r="X278" s="37"/>
      <c r="Y278" s="37"/>
      <c r="Z278" s="37"/>
      <c r="AA278" s="37"/>
      <c r="AB278" s="37"/>
      <c r="AC278" s="37"/>
      <c r="AD278" s="37"/>
      <c r="AE278" s="37"/>
      <c r="AR278" s="226" t="s">
        <v>88</v>
      </c>
      <c r="AT278" s="226" t="s">
        <v>129</v>
      </c>
      <c r="AU278" s="226" t="s">
        <v>82</v>
      </c>
      <c r="AY278" s="16" t="s">
        <v>128</v>
      </c>
      <c r="BE278" s="227">
        <f>IF(N278="základní",J278,0)</f>
        <v>0</v>
      </c>
      <c r="BF278" s="227">
        <f>IF(N278="snížená",J278,0)</f>
        <v>0</v>
      </c>
      <c r="BG278" s="227">
        <f>IF(N278="zákl. přenesená",J278,0)</f>
        <v>0</v>
      </c>
      <c r="BH278" s="227">
        <f>IF(N278="sníž. přenesená",J278,0)</f>
        <v>0</v>
      </c>
      <c r="BI278" s="227">
        <f>IF(N278="nulová",J278,0)</f>
        <v>0</v>
      </c>
      <c r="BJ278" s="16" t="s">
        <v>78</v>
      </c>
      <c r="BK278" s="227">
        <f>ROUND(I278*H278,2)</f>
        <v>0</v>
      </c>
      <c r="BL278" s="16" t="s">
        <v>88</v>
      </c>
      <c r="BM278" s="226" t="s">
        <v>1160</v>
      </c>
    </row>
    <row r="279" s="2" customFormat="1">
      <c r="A279" s="37"/>
      <c r="B279" s="38"/>
      <c r="C279" s="39"/>
      <c r="D279" s="228" t="s">
        <v>160</v>
      </c>
      <c r="E279" s="39"/>
      <c r="F279" s="239" t="s">
        <v>854</v>
      </c>
      <c r="G279" s="39"/>
      <c r="H279" s="39"/>
      <c r="I279" s="230"/>
      <c r="J279" s="39"/>
      <c r="K279" s="39"/>
      <c r="L279" s="43"/>
      <c r="M279" s="231"/>
      <c r="N279" s="232"/>
      <c r="O279" s="90"/>
      <c r="P279" s="90"/>
      <c r="Q279" s="90"/>
      <c r="R279" s="90"/>
      <c r="S279" s="90"/>
      <c r="T279" s="91"/>
      <c r="U279" s="37"/>
      <c r="V279" s="37"/>
      <c r="W279" s="37"/>
      <c r="X279" s="37"/>
      <c r="Y279" s="37"/>
      <c r="Z279" s="37"/>
      <c r="AA279" s="37"/>
      <c r="AB279" s="37"/>
      <c r="AC279" s="37"/>
      <c r="AD279" s="37"/>
      <c r="AE279" s="37"/>
      <c r="AT279" s="16" t="s">
        <v>160</v>
      </c>
      <c r="AU279" s="16" t="s">
        <v>82</v>
      </c>
    </row>
    <row r="280" s="2" customFormat="1">
      <c r="A280" s="37"/>
      <c r="B280" s="38"/>
      <c r="C280" s="39"/>
      <c r="D280" s="228" t="s">
        <v>134</v>
      </c>
      <c r="E280" s="39"/>
      <c r="F280" s="229" t="s">
        <v>855</v>
      </c>
      <c r="G280" s="39"/>
      <c r="H280" s="39"/>
      <c r="I280" s="230"/>
      <c r="J280" s="39"/>
      <c r="K280" s="39"/>
      <c r="L280" s="43"/>
      <c r="M280" s="231"/>
      <c r="N280" s="232"/>
      <c r="O280" s="90"/>
      <c r="P280" s="90"/>
      <c r="Q280" s="90"/>
      <c r="R280" s="90"/>
      <c r="S280" s="90"/>
      <c r="T280" s="91"/>
      <c r="U280" s="37"/>
      <c r="V280" s="37"/>
      <c r="W280" s="37"/>
      <c r="X280" s="37"/>
      <c r="Y280" s="37"/>
      <c r="Z280" s="37"/>
      <c r="AA280" s="37"/>
      <c r="AB280" s="37"/>
      <c r="AC280" s="37"/>
      <c r="AD280" s="37"/>
      <c r="AE280" s="37"/>
      <c r="AT280" s="16" t="s">
        <v>134</v>
      </c>
      <c r="AU280" s="16" t="s">
        <v>82</v>
      </c>
    </row>
    <row r="281" s="13" customFormat="1">
      <c r="A281" s="13"/>
      <c r="B281" s="240"/>
      <c r="C281" s="241"/>
      <c r="D281" s="228" t="s">
        <v>162</v>
      </c>
      <c r="E281" s="242" t="s">
        <v>1</v>
      </c>
      <c r="F281" s="243" t="s">
        <v>1161</v>
      </c>
      <c r="G281" s="241"/>
      <c r="H281" s="244">
        <v>4.0499999999999998</v>
      </c>
      <c r="I281" s="245"/>
      <c r="J281" s="241"/>
      <c r="K281" s="241"/>
      <c r="L281" s="246"/>
      <c r="M281" s="247"/>
      <c r="N281" s="248"/>
      <c r="O281" s="248"/>
      <c r="P281" s="248"/>
      <c r="Q281" s="248"/>
      <c r="R281" s="248"/>
      <c r="S281" s="248"/>
      <c r="T281" s="249"/>
      <c r="U281" s="13"/>
      <c r="V281" s="13"/>
      <c r="W281" s="13"/>
      <c r="X281" s="13"/>
      <c r="Y281" s="13"/>
      <c r="Z281" s="13"/>
      <c r="AA281" s="13"/>
      <c r="AB281" s="13"/>
      <c r="AC281" s="13"/>
      <c r="AD281" s="13"/>
      <c r="AE281" s="13"/>
      <c r="AT281" s="250" t="s">
        <v>162</v>
      </c>
      <c r="AU281" s="250" t="s">
        <v>82</v>
      </c>
      <c r="AV281" s="13" t="s">
        <v>82</v>
      </c>
      <c r="AW281" s="13" t="s">
        <v>30</v>
      </c>
      <c r="AX281" s="13" t="s">
        <v>78</v>
      </c>
      <c r="AY281" s="250" t="s">
        <v>128</v>
      </c>
    </row>
    <row r="282" s="2" customFormat="1" ht="33" customHeight="1">
      <c r="A282" s="37"/>
      <c r="B282" s="38"/>
      <c r="C282" s="215" t="s">
        <v>405</v>
      </c>
      <c r="D282" s="215" t="s">
        <v>129</v>
      </c>
      <c r="E282" s="216" t="s">
        <v>350</v>
      </c>
      <c r="F282" s="217" t="s">
        <v>351</v>
      </c>
      <c r="G282" s="218" t="s">
        <v>157</v>
      </c>
      <c r="H282" s="219">
        <v>30.079999999999998</v>
      </c>
      <c r="I282" s="220"/>
      <c r="J282" s="221">
        <f>ROUND(I282*H282,2)</f>
        <v>0</v>
      </c>
      <c r="K282" s="217" t="s">
        <v>158</v>
      </c>
      <c r="L282" s="43"/>
      <c r="M282" s="222" t="s">
        <v>1</v>
      </c>
      <c r="N282" s="223" t="s">
        <v>38</v>
      </c>
      <c r="O282" s="90"/>
      <c r="P282" s="224">
        <f>O282*H282</f>
        <v>0</v>
      </c>
      <c r="Q282" s="224">
        <v>0.088249999999999995</v>
      </c>
      <c r="R282" s="224">
        <f>Q282*H282</f>
        <v>2.6545599999999996</v>
      </c>
      <c r="S282" s="224">
        <v>0.096000000000000002</v>
      </c>
      <c r="T282" s="225">
        <f>S282*H282</f>
        <v>2.88768</v>
      </c>
      <c r="U282" s="37"/>
      <c r="V282" s="37"/>
      <c r="W282" s="37"/>
      <c r="X282" s="37"/>
      <c r="Y282" s="37"/>
      <c r="Z282" s="37"/>
      <c r="AA282" s="37"/>
      <c r="AB282" s="37"/>
      <c r="AC282" s="37"/>
      <c r="AD282" s="37"/>
      <c r="AE282" s="37"/>
      <c r="AR282" s="226" t="s">
        <v>88</v>
      </c>
      <c r="AT282" s="226" t="s">
        <v>129</v>
      </c>
      <c r="AU282" s="226" t="s">
        <v>82</v>
      </c>
      <c r="AY282" s="16" t="s">
        <v>128</v>
      </c>
      <c r="BE282" s="227">
        <f>IF(N282="základní",J282,0)</f>
        <v>0</v>
      </c>
      <c r="BF282" s="227">
        <f>IF(N282="snížená",J282,0)</f>
        <v>0</v>
      </c>
      <c r="BG282" s="227">
        <f>IF(N282="zákl. přenesená",J282,0)</f>
        <v>0</v>
      </c>
      <c r="BH282" s="227">
        <f>IF(N282="sníž. přenesená",J282,0)</f>
        <v>0</v>
      </c>
      <c r="BI282" s="227">
        <f>IF(N282="nulová",J282,0)</f>
        <v>0</v>
      </c>
      <c r="BJ282" s="16" t="s">
        <v>78</v>
      </c>
      <c r="BK282" s="227">
        <f>ROUND(I282*H282,2)</f>
        <v>0</v>
      </c>
      <c r="BL282" s="16" t="s">
        <v>88</v>
      </c>
      <c r="BM282" s="226" t="s">
        <v>1162</v>
      </c>
    </row>
    <row r="283" s="2" customFormat="1">
      <c r="A283" s="37"/>
      <c r="B283" s="38"/>
      <c r="C283" s="39"/>
      <c r="D283" s="228" t="s">
        <v>160</v>
      </c>
      <c r="E283" s="39"/>
      <c r="F283" s="239" t="s">
        <v>353</v>
      </c>
      <c r="G283" s="39"/>
      <c r="H283" s="39"/>
      <c r="I283" s="230"/>
      <c r="J283" s="39"/>
      <c r="K283" s="39"/>
      <c r="L283" s="43"/>
      <c r="M283" s="231"/>
      <c r="N283" s="232"/>
      <c r="O283" s="90"/>
      <c r="P283" s="90"/>
      <c r="Q283" s="90"/>
      <c r="R283" s="90"/>
      <c r="S283" s="90"/>
      <c r="T283" s="91"/>
      <c r="U283" s="37"/>
      <c r="V283" s="37"/>
      <c r="W283" s="37"/>
      <c r="X283" s="37"/>
      <c r="Y283" s="37"/>
      <c r="Z283" s="37"/>
      <c r="AA283" s="37"/>
      <c r="AB283" s="37"/>
      <c r="AC283" s="37"/>
      <c r="AD283" s="37"/>
      <c r="AE283" s="37"/>
      <c r="AT283" s="16" t="s">
        <v>160</v>
      </c>
      <c r="AU283" s="16" t="s">
        <v>82</v>
      </c>
    </row>
    <row r="284" s="2" customFormat="1">
      <c r="A284" s="37"/>
      <c r="B284" s="38"/>
      <c r="C284" s="39"/>
      <c r="D284" s="228" t="s">
        <v>134</v>
      </c>
      <c r="E284" s="39"/>
      <c r="F284" s="229" t="s">
        <v>354</v>
      </c>
      <c r="G284" s="39"/>
      <c r="H284" s="39"/>
      <c r="I284" s="230"/>
      <c r="J284" s="39"/>
      <c r="K284" s="39"/>
      <c r="L284" s="43"/>
      <c r="M284" s="231"/>
      <c r="N284" s="232"/>
      <c r="O284" s="90"/>
      <c r="P284" s="90"/>
      <c r="Q284" s="90"/>
      <c r="R284" s="90"/>
      <c r="S284" s="90"/>
      <c r="T284" s="91"/>
      <c r="U284" s="37"/>
      <c r="V284" s="37"/>
      <c r="W284" s="37"/>
      <c r="X284" s="37"/>
      <c r="Y284" s="37"/>
      <c r="Z284" s="37"/>
      <c r="AA284" s="37"/>
      <c r="AB284" s="37"/>
      <c r="AC284" s="37"/>
      <c r="AD284" s="37"/>
      <c r="AE284" s="37"/>
      <c r="AT284" s="16" t="s">
        <v>134</v>
      </c>
      <c r="AU284" s="16" t="s">
        <v>82</v>
      </c>
    </row>
    <row r="285" s="13" customFormat="1">
      <c r="A285" s="13"/>
      <c r="B285" s="240"/>
      <c r="C285" s="241"/>
      <c r="D285" s="228" t="s">
        <v>162</v>
      </c>
      <c r="E285" s="242" t="s">
        <v>1</v>
      </c>
      <c r="F285" s="243" t="s">
        <v>1163</v>
      </c>
      <c r="G285" s="241"/>
      <c r="H285" s="244">
        <v>30.079999999999998</v>
      </c>
      <c r="I285" s="245"/>
      <c r="J285" s="241"/>
      <c r="K285" s="241"/>
      <c r="L285" s="246"/>
      <c r="M285" s="247"/>
      <c r="N285" s="248"/>
      <c r="O285" s="248"/>
      <c r="P285" s="248"/>
      <c r="Q285" s="248"/>
      <c r="R285" s="248"/>
      <c r="S285" s="248"/>
      <c r="T285" s="249"/>
      <c r="U285" s="13"/>
      <c r="V285" s="13"/>
      <c r="W285" s="13"/>
      <c r="X285" s="13"/>
      <c r="Y285" s="13"/>
      <c r="Z285" s="13"/>
      <c r="AA285" s="13"/>
      <c r="AB285" s="13"/>
      <c r="AC285" s="13"/>
      <c r="AD285" s="13"/>
      <c r="AE285" s="13"/>
      <c r="AT285" s="250" t="s">
        <v>162</v>
      </c>
      <c r="AU285" s="250" t="s">
        <v>82</v>
      </c>
      <c r="AV285" s="13" t="s">
        <v>82</v>
      </c>
      <c r="AW285" s="13" t="s">
        <v>30</v>
      </c>
      <c r="AX285" s="13" t="s">
        <v>78</v>
      </c>
      <c r="AY285" s="250" t="s">
        <v>128</v>
      </c>
    </row>
    <row r="286" s="2" customFormat="1">
      <c r="A286" s="37"/>
      <c r="B286" s="38"/>
      <c r="C286" s="215" t="s">
        <v>411</v>
      </c>
      <c r="D286" s="215" t="s">
        <v>129</v>
      </c>
      <c r="E286" s="216" t="s">
        <v>357</v>
      </c>
      <c r="F286" s="217" t="s">
        <v>358</v>
      </c>
      <c r="G286" s="218" t="s">
        <v>157</v>
      </c>
      <c r="H286" s="219">
        <v>109.2</v>
      </c>
      <c r="I286" s="220"/>
      <c r="J286" s="221">
        <f>ROUND(I286*H286,2)</f>
        <v>0</v>
      </c>
      <c r="K286" s="217" t="s">
        <v>158</v>
      </c>
      <c r="L286" s="43"/>
      <c r="M286" s="222" t="s">
        <v>1</v>
      </c>
      <c r="N286" s="223" t="s">
        <v>38</v>
      </c>
      <c r="O286" s="90"/>
      <c r="P286" s="224">
        <f>O286*H286</f>
        <v>0</v>
      </c>
      <c r="Q286" s="224">
        <v>0.00040000000000000002</v>
      </c>
      <c r="R286" s="224">
        <f>Q286*H286</f>
        <v>0.043680000000000004</v>
      </c>
      <c r="S286" s="224">
        <v>0</v>
      </c>
      <c r="T286" s="225">
        <f>S286*H286</f>
        <v>0</v>
      </c>
      <c r="U286" s="37"/>
      <c r="V286" s="37"/>
      <c r="W286" s="37"/>
      <c r="X286" s="37"/>
      <c r="Y286" s="37"/>
      <c r="Z286" s="37"/>
      <c r="AA286" s="37"/>
      <c r="AB286" s="37"/>
      <c r="AC286" s="37"/>
      <c r="AD286" s="37"/>
      <c r="AE286" s="37"/>
      <c r="AR286" s="226" t="s">
        <v>88</v>
      </c>
      <c r="AT286" s="226" t="s">
        <v>129</v>
      </c>
      <c r="AU286" s="226" t="s">
        <v>82</v>
      </c>
      <c r="AY286" s="16" t="s">
        <v>128</v>
      </c>
      <c r="BE286" s="227">
        <f>IF(N286="základní",J286,0)</f>
        <v>0</v>
      </c>
      <c r="BF286" s="227">
        <f>IF(N286="snížená",J286,0)</f>
        <v>0</v>
      </c>
      <c r="BG286" s="227">
        <f>IF(N286="zákl. přenesená",J286,0)</f>
        <v>0</v>
      </c>
      <c r="BH286" s="227">
        <f>IF(N286="sníž. přenesená",J286,0)</f>
        <v>0</v>
      </c>
      <c r="BI286" s="227">
        <f>IF(N286="nulová",J286,0)</f>
        <v>0</v>
      </c>
      <c r="BJ286" s="16" t="s">
        <v>78</v>
      </c>
      <c r="BK286" s="227">
        <f>ROUND(I286*H286,2)</f>
        <v>0</v>
      </c>
      <c r="BL286" s="16" t="s">
        <v>88</v>
      </c>
      <c r="BM286" s="226" t="s">
        <v>1164</v>
      </c>
    </row>
    <row r="287" s="2" customFormat="1">
      <c r="A287" s="37"/>
      <c r="B287" s="38"/>
      <c r="C287" s="39"/>
      <c r="D287" s="228" t="s">
        <v>160</v>
      </c>
      <c r="E287" s="39"/>
      <c r="F287" s="239" t="s">
        <v>360</v>
      </c>
      <c r="G287" s="39"/>
      <c r="H287" s="39"/>
      <c r="I287" s="230"/>
      <c r="J287" s="39"/>
      <c r="K287" s="39"/>
      <c r="L287" s="43"/>
      <c r="M287" s="231"/>
      <c r="N287" s="232"/>
      <c r="O287" s="90"/>
      <c r="P287" s="90"/>
      <c r="Q287" s="90"/>
      <c r="R287" s="90"/>
      <c r="S287" s="90"/>
      <c r="T287" s="91"/>
      <c r="U287" s="37"/>
      <c r="V287" s="37"/>
      <c r="W287" s="37"/>
      <c r="X287" s="37"/>
      <c r="Y287" s="37"/>
      <c r="Z287" s="37"/>
      <c r="AA287" s="37"/>
      <c r="AB287" s="37"/>
      <c r="AC287" s="37"/>
      <c r="AD287" s="37"/>
      <c r="AE287" s="37"/>
      <c r="AT287" s="16" t="s">
        <v>160</v>
      </c>
      <c r="AU287" s="16" t="s">
        <v>82</v>
      </c>
    </row>
    <row r="288" s="2" customFormat="1">
      <c r="A288" s="37"/>
      <c r="B288" s="38"/>
      <c r="C288" s="39"/>
      <c r="D288" s="228" t="s">
        <v>134</v>
      </c>
      <c r="E288" s="39"/>
      <c r="F288" s="229" t="s">
        <v>1165</v>
      </c>
      <c r="G288" s="39"/>
      <c r="H288" s="39"/>
      <c r="I288" s="230"/>
      <c r="J288" s="39"/>
      <c r="K288" s="39"/>
      <c r="L288" s="43"/>
      <c r="M288" s="231"/>
      <c r="N288" s="232"/>
      <c r="O288" s="90"/>
      <c r="P288" s="90"/>
      <c r="Q288" s="90"/>
      <c r="R288" s="90"/>
      <c r="S288" s="90"/>
      <c r="T288" s="91"/>
      <c r="U288" s="37"/>
      <c r="V288" s="37"/>
      <c r="W288" s="37"/>
      <c r="X288" s="37"/>
      <c r="Y288" s="37"/>
      <c r="Z288" s="37"/>
      <c r="AA288" s="37"/>
      <c r="AB288" s="37"/>
      <c r="AC288" s="37"/>
      <c r="AD288" s="37"/>
      <c r="AE288" s="37"/>
      <c r="AT288" s="16" t="s">
        <v>134</v>
      </c>
      <c r="AU288" s="16" t="s">
        <v>82</v>
      </c>
    </row>
    <row r="289" s="13" customFormat="1">
      <c r="A289" s="13"/>
      <c r="B289" s="240"/>
      <c r="C289" s="241"/>
      <c r="D289" s="228" t="s">
        <v>162</v>
      </c>
      <c r="E289" s="242" t="s">
        <v>1</v>
      </c>
      <c r="F289" s="243" t="s">
        <v>1166</v>
      </c>
      <c r="G289" s="241"/>
      <c r="H289" s="244">
        <v>109.2</v>
      </c>
      <c r="I289" s="245"/>
      <c r="J289" s="241"/>
      <c r="K289" s="241"/>
      <c r="L289" s="246"/>
      <c r="M289" s="247"/>
      <c r="N289" s="248"/>
      <c r="O289" s="248"/>
      <c r="P289" s="248"/>
      <c r="Q289" s="248"/>
      <c r="R289" s="248"/>
      <c r="S289" s="248"/>
      <c r="T289" s="249"/>
      <c r="U289" s="13"/>
      <c r="V289" s="13"/>
      <c r="W289" s="13"/>
      <c r="X289" s="13"/>
      <c r="Y289" s="13"/>
      <c r="Z289" s="13"/>
      <c r="AA289" s="13"/>
      <c r="AB289" s="13"/>
      <c r="AC289" s="13"/>
      <c r="AD289" s="13"/>
      <c r="AE289" s="13"/>
      <c r="AT289" s="250" t="s">
        <v>162</v>
      </c>
      <c r="AU289" s="250" t="s">
        <v>82</v>
      </c>
      <c r="AV289" s="13" t="s">
        <v>82</v>
      </c>
      <c r="AW289" s="13" t="s">
        <v>30</v>
      </c>
      <c r="AX289" s="13" t="s">
        <v>78</v>
      </c>
      <c r="AY289" s="250" t="s">
        <v>128</v>
      </c>
    </row>
    <row r="290" s="12" customFormat="1" ht="22.8" customHeight="1">
      <c r="A290" s="12"/>
      <c r="B290" s="201"/>
      <c r="C290" s="202"/>
      <c r="D290" s="203" t="s">
        <v>72</v>
      </c>
      <c r="E290" s="233" t="s">
        <v>136</v>
      </c>
      <c r="F290" s="233" t="s">
        <v>137</v>
      </c>
      <c r="G290" s="202"/>
      <c r="H290" s="202"/>
      <c r="I290" s="205"/>
      <c r="J290" s="234">
        <f>BK290</f>
        <v>0</v>
      </c>
      <c r="K290" s="202"/>
      <c r="L290" s="207"/>
      <c r="M290" s="208"/>
      <c r="N290" s="209"/>
      <c r="O290" s="209"/>
      <c r="P290" s="210">
        <f>SUM(P291:P472)</f>
        <v>0</v>
      </c>
      <c r="Q290" s="209"/>
      <c r="R290" s="210">
        <f>SUM(R291:R472)</f>
        <v>24.708968699999996</v>
      </c>
      <c r="S290" s="209"/>
      <c r="T290" s="211">
        <f>SUM(T291:T472)</f>
        <v>70.949742000000001</v>
      </c>
      <c r="U290" s="12"/>
      <c r="V290" s="12"/>
      <c r="W290" s="12"/>
      <c r="X290" s="12"/>
      <c r="Y290" s="12"/>
      <c r="Z290" s="12"/>
      <c r="AA290" s="12"/>
      <c r="AB290" s="12"/>
      <c r="AC290" s="12"/>
      <c r="AD290" s="12"/>
      <c r="AE290" s="12"/>
      <c r="AR290" s="212" t="s">
        <v>78</v>
      </c>
      <c r="AT290" s="213" t="s">
        <v>72</v>
      </c>
      <c r="AU290" s="213" t="s">
        <v>78</v>
      </c>
      <c r="AY290" s="212" t="s">
        <v>128</v>
      </c>
      <c r="BK290" s="214">
        <f>SUM(BK291:BK472)</f>
        <v>0</v>
      </c>
    </row>
    <row r="291" s="2" customFormat="1">
      <c r="A291" s="37"/>
      <c r="B291" s="38"/>
      <c r="C291" s="215" t="s">
        <v>417</v>
      </c>
      <c r="D291" s="215" t="s">
        <v>129</v>
      </c>
      <c r="E291" s="216" t="s">
        <v>370</v>
      </c>
      <c r="F291" s="217" t="s">
        <v>371</v>
      </c>
      <c r="G291" s="218" t="s">
        <v>372</v>
      </c>
      <c r="H291" s="219">
        <v>940</v>
      </c>
      <c r="I291" s="220"/>
      <c r="J291" s="221">
        <f>ROUND(I291*H291,2)</f>
        <v>0</v>
      </c>
      <c r="K291" s="217" t="s">
        <v>158</v>
      </c>
      <c r="L291" s="43"/>
      <c r="M291" s="222" t="s">
        <v>1</v>
      </c>
      <c r="N291" s="223" t="s">
        <v>38</v>
      </c>
      <c r="O291" s="90"/>
      <c r="P291" s="224">
        <f>O291*H291</f>
        <v>0</v>
      </c>
      <c r="Q291" s="224">
        <v>0</v>
      </c>
      <c r="R291" s="224">
        <f>Q291*H291</f>
        <v>0</v>
      </c>
      <c r="S291" s="224">
        <v>0</v>
      </c>
      <c r="T291" s="225">
        <f>S291*H291</f>
        <v>0</v>
      </c>
      <c r="U291" s="37"/>
      <c r="V291" s="37"/>
      <c r="W291" s="37"/>
      <c r="X291" s="37"/>
      <c r="Y291" s="37"/>
      <c r="Z291" s="37"/>
      <c r="AA291" s="37"/>
      <c r="AB291" s="37"/>
      <c r="AC291" s="37"/>
      <c r="AD291" s="37"/>
      <c r="AE291" s="37"/>
      <c r="AR291" s="226" t="s">
        <v>88</v>
      </c>
      <c r="AT291" s="226" t="s">
        <v>129</v>
      </c>
      <c r="AU291" s="226" t="s">
        <v>82</v>
      </c>
      <c r="AY291" s="16" t="s">
        <v>128</v>
      </c>
      <c r="BE291" s="227">
        <f>IF(N291="základní",J291,0)</f>
        <v>0</v>
      </c>
      <c r="BF291" s="227">
        <f>IF(N291="snížená",J291,0)</f>
        <v>0</v>
      </c>
      <c r="BG291" s="227">
        <f>IF(N291="zákl. přenesená",J291,0)</f>
        <v>0</v>
      </c>
      <c r="BH291" s="227">
        <f>IF(N291="sníž. přenesená",J291,0)</f>
        <v>0</v>
      </c>
      <c r="BI291" s="227">
        <f>IF(N291="nulová",J291,0)</f>
        <v>0</v>
      </c>
      <c r="BJ291" s="16" t="s">
        <v>78</v>
      </c>
      <c r="BK291" s="227">
        <f>ROUND(I291*H291,2)</f>
        <v>0</v>
      </c>
      <c r="BL291" s="16" t="s">
        <v>88</v>
      </c>
      <c r="BM291" s="226" t="s">
        <v>1167</v>
      </c>
    </row>
    <row r="292" s="2" customFormat="1">
      <c r="A292" s="37"/>
      <c r="B292" s="38"/>
      <c r="C292" s="39"/>
      <c r="D292" s="228" t="s">
        <v>160</v>
      </c>
      <c r="E292" s="39"/>
      <c r="F292" s="239" t="s">
        <v>374</v>
      </c>
      <c r="G292" s="39"/>
      <c r="H292" s="39"/>
      <c r="I292" s="230"/>
      <c r="J292" s="39"/>
      <c r="K292" s="39"/>
      <c r="L292" s="43"/>
      <c r="M292" s="231"/>
      <c r="N292" s="232"/>
      <c r="O292" s="90"/>
      <c r="P292" s="90"/>
      <c r="Q292" s="90"/>
      <c r="R292" s="90"/>
      <c r="S292" s="90"/>
      <c r="T292" s="91"/>
      <c r="U292" s="37"/>
      <c r="V292" s="37"/>
      <c r="W292" s="37"/>
      <c r="X292" s="37"/>
      <c r="Y292" s="37"/>
      <c r="Z292" s="37"/>
      <c r="AA292" s="37"/>
      <c r="AB292" s="37"/>
      <c r="AC292" s="37"/>
      <c r="AD292" s="37"/>
      <c r="AE292" s="37"/>
      <c r="AT292" s="16" t="s">
        <v>160</v>
      </c>
      <c r="AU292" s="16" t="s">
        <v>82</v>
      </c>
    </row>
    <row r="293" s="13" customFormat="1">
      <c r="A293" s="13"/>
      <c r="B293" s="240"/>
      <c r="C293" s="241"/>
      <c r="D293" s="228" t="s">
        <v>162</v>
      </c>
      <c r="E293" s="242" t="s">
        <v>1</v>
      </c>
      <c r="F293" s="243" t="s">
        <v>1168</v>
      </c>
      <c r="G293" s="241"/>
      <c r="H293" s="244">
        <v>940</v>
      </c>
      <c r="I293" s="245"/>
      <c r="J293" s="241"/>
      <c r="K293" s="241"/>
      <c r="L293" s="246"/>
      <c r="M293" s="247"/>
      <c r="N293" s="248"/>
      <c r="O293" s="248"/>
      <c r="P293" s="248"/>
      <c r="Q293" s="248"/>
      <c r="R293" s="248"/>
      <c r="S293" s="248"/>
      <c r="T293" s="249"/>
      <c r="U293" s="13"/>
      <c r="V293" s="13"/>
      <c r="W293" s="13"/>
      <c r="X293" s="13"/>
      <c r="Y293" s="13"/>
      <c r="Z293" s="13"/>
      <c r="AA293" s="13"/>
      <c r="AB293" s="13"/>
      <c r="AC293" s="13"/>
      <c r="AD293" s="13"/>
      <c r="AE293" s="13"/>
      <c r="AT293" s="250" t="s">
        <v>162</v>
      </c>
      <c r="AU293" s="250" t="s">
        <v>82</v>
      </c>
      <c r="AV293" s="13" t="s">
        <v>82</v>
      </c>
      <c r="AW293" s="13" t="s">
        <v>30</v>
      </c>
      <c r="AX293" s="13" t="s">
        <v>78</v>
      </c>
      <c r="AY293" s="250" t="s">
        <v>128</v>
      </c>
    </row>
    <row r="294" s="2" customFormat="1">
      <c r="A294" s="37"/>
      <c r="B294" s="38"/>
      <c r="C294" s="215" t="s">
        <v>422</v>
      </c>
      <c r="D294" s="215" t="s">
        <v>129</v>
      </c>
      <c r="E294" s="216" t="s">
        <v>377</v>
      </c>
      <c r="F294" s="217" t="s">
        <v>378</v>
      </c>
      <c r="G294" s="218" t="s">
        <v>372</v>
      </c>
      <c r="H294" s="219">
        <v>940</v>
      </c>
      <c r="I294" s="220"/>
      <c r="J294" s="221">
        <f>ROUND(I294*H294,2)</f>
        <v>0</v>
      </c>
      <c r="K294" s="217" t="s">
        <v>158</v>
      </c>
      <c r="L294" s="43"/>
      <c r="M294" s="222" t="s">
        <v>1</v>
      </c>
      <c r="N294" s="223" t="s">
        <v>38</v>
      </c>
      <c r="O294" s="90"/>
      <c r="P294" s="224">
        <f>O294*H294</f>
        <v>0</v>
      </c>
      <c r="Q294" s="224">
        <v>2.0000000000000002E-05</v>
      </c>
      <c r="R294" s="224">
        <f>Q294*H294</f>
        <v>0.018800000000000001</v>
      </c>
      <c r="S294" s="224">
        <v>0</v>
      </c>
      <c r="T294" s="225">
        <f>S294*H294</f>
        <v>0</v>
      </c>
      <c r="U294" s="37"/>
      <c r="V294" s="37"/>
      <c r="W294" s="37"/>
      <c r="X294" s="37"/>
      <c r="Y294" s="37"/>
      <c r="Z294" s="37"/>
      <c r="AA294" s="37"/>
      <c r="AB294" s="37"/>
      <c r="AC294" s="37"/>
      <c r="AD294" s="37"/>
      <c r="AE294" s="37"/>
      <c r="AR294" s="226" t="s">
        <v>88</v>
      </c>
      <c r="AT294" s="226" t="s">
        <v>129</v>
      </c>
      <c r="AU294" s="226" t="s">
        <v>82</v>
      </c>
      <c r="AY294" s="16" t="s">
        <v>128</v>
      </c>
      <c r="BE294" s="227">
        <f>IF(N294="základní",J294,0)</f>
        <v>0</v>
      </c>
      <c r="BF294" s="227">
        <f>IF(N294="snížená",J294,0)</f>
        <v>0</v>
      </c>
      <c r="BG294" s="227">
        <f>IF(N294="zákl. přenesená",J294,0)</f>
        <v>0</v>
      </c>
      <c r="BH294" s="227">
        <f>IF(N294="sníž. přenesená",J294,0)</f>
        <v>0</v>
      </c>
      <c r="BI294" s="227">
        <f>IF(N294="nulová",J294,0)</f>
        <v>0</v>
      </c>
      <c r="BJ294" s="16" t="s">
        <v>78</v>
      </c>
      <c r="BK294" s="227">
        <f>ROUND(I294*H294,2)</f>
        <v>0</v>
      </c>
      <c r="BL294" s="16" t="s">
        <v>88</v>
      </c>
      <c r="BM294" s="226" t="s">
        <v>1169</v>
      </c>
    </row>
    <row r="295" s="2" customFormat="1">
      <c r="A295" s="37"/>
      <c r="B295" s="38"/>
      <c r="C295" s="39"/>
      <c r="D295" s="228" t="s">
        <v>160</v>
      </c>
      <c r="E295" s="39"/>
      <c r="F295" s="239" t="s">
        <v>380</v>
      </c>
      <c r="G295" s="39"/>
      <c r="H295" s="39"/>
      <c r="I295" s="230"/>
      <c r="J295" s="39"/>
      <c r="K295" s="39"/>
      <c r="L295" s="43"/>
      <c r="M295" s="231"/>
      <c r="N295" s="232"/>
      <c r="O295" s="90"/>
      <c r="P295" s="90"/>
      <c r="Q295" s="90"/>
      <c r="R295" s="90"/>
      <c r="S295" s="90"/>
      <c r="T295" s="91"/>
      <c r="U295" s="37"/>
      <c r="V295" s="37"/>
      <c r="W295" s="37"/>
      <c r="X295" s="37"/>
      <c r="Y295" s="37"/>
      <c r="Z295" s="37"/>
      <c r="AA295" s="37"/>
      <c r="AB295" s="37"/>
      <c r="AC295" s="37"/>
      <c r="AD295" s="37"/>
      <c r="AE295" s="37"/>
      <c r="AT295" s="16" t="s">
        <v>160</v>
      </c>
      <c r="AU295" s="16" t="s">
        <v>82</v>
      </c>
    </row>
    <row r="296" s="13" customFormat="1">
      <c r="A296" s="13"/>
      <c r="B296" s="240"/>
      <c r="C296" s="241"/>
      <c r="D296" s="228" t="s">
        <v>162</v>
      </c>
      <c r="E296" s="242" t="s">
        <v>1</v>
      </c>
      <c r="F296" s="243" t="s">
        <v>1168</v>
      </c>
      <c r="G296" s="241"/>
      <c r="H296" s="244">
        <v>940</v>
      </c>
      <c r="I296" s="245"/>
      <c r="J296" s="241"/>
      <c r="K296" s="241"/>
      <c r="L296" s="246"/>
      <c r="M296" s="247"/>
      <c r="N296" s="248"/>
      <c r="O296" s="248"/>
      <c r="P296" s="248"/>
      <c r="Q296" s="248"/>
      <c r="R296" s="248"/>
      <c r="S296" s="248"/>
      <c r="T296" s="249"/>
      <c r="U296" s="13"/>
      <c r="V296" s="13"/>
      <c r="W296" s="13"/>
      <c r="X296" s="13"/>
      <c r="Y296" s="13"/>
      <c r="Z296" s="13"/>
      <c r="AA296" s="13"/>
      <c r="AB296" s="13"/>
      <c r="AC296" s="13"/>
      <c r="AD296" s="13"/>
      <c r="AE296" s="13"/>
      <c r="AT296" s="250" t="s">
        <v>162</v>
      </c>
      <c r="AU296" s="250" t="s">
        <v>82</v>
      </c>
      <c r="AV296" s="13" t="s">
        <v>82</v>
      </c>
      <c r="AW296" s="13" t="s">
        <v>30</v>
      </c>
      <c r="AX296" s="13" t="s">
        <v>78</v>
      </c>
      <c r="AY296" s="250" t="s">
        <v>128</v>
      </c>
    </row>
    <row r="297" s="2" customFormat="1" ht="16.5" customHeight="1">
      <c r="A297" s="37"/>
      <c r="B297" s="38"/>
      <c r="C297" s="251" t="s">
        <v>427</v>
      </c>
      <c r="D297" s="251" t="s">
        <v>200</v>
      </c>
      <c r="E297" s="252" t="s">
        <v>382</v>
      </c>
      <c r="F297" s="253" t="s">
        <v>383</v>
      </c>
      <c r="G297" s="254" t="s">
        <v>220</v>
      </c>
      <c r="H297" s="255">
        <v>0.16200000000000001</v>
      </c>
      <c r="I297" s="256"/>
      <c r="J297" s="257">
        <f>ROUND(I297*H297,2)</f>
        <v>0</v>
      </c>
      <c r="K297" s="253" t="s">
        <v>158</v>
      </c>
      <c r="L297" s="258"/>
      <c r="M297" s="259" t="s">
        <v>1</v>
      </c>
      <c r="N297" s="260" t="s">
        <v>38</v>
      </c>
      <c r="O297" s="90"/>
      <c r="P297" s="224">
        <f>O297*H297</f>
        <v>0</v>
      </c>
      <c r="Q297" s="224">
        <v>1</v>
      </c>
      <c r="R297" s="224">
        <f>Q297*H297</f>
        <v>0.16200000000000001</v>
      </c>
      <c r="S297" s="224">
        <v>0</v>
      </c>
      <c r="T297" s="225">
        <f>S297*H297</f>
        <v>0</v>
      </c>
      <c r="U297" s="37"/>
      <c r="V297" s="37"/>
      <c r="W297" s="37"/>
      <c r="X297" s="37"/>
      <c r="Y297" s="37"/>
      <c r="Z297" s="37"/>
      <c r="AA297" s="37"/>
      <c r="AB297" s="37"/>
      <c r="AC297" s="37"/>
      <c r="AD297" s="37"/>
      <c r="AE297" s="37"/>
      <c r="AR297" s="226" t="s">
        <v>100</v>
      </c>
      <c r="AT297" s="226" t="s">
        <v>200</v>
      </c>
      <c r="AU297" s="226" t="s">
        <v>82</v>
      </c>
      <c r="AY297" s="16" t="s">
        <v>128</v>
      </c>
      <c r="BE297" s="227">
        <f>IF(N297="základní",J297,0)</f>
        <v>0</v>
      </c>
      <c r="BF297" s="227">
        <f>IF(N297="snížená",J297,0)</f>
        <v>0</v>
      </c>
      <c r="BG297" s="227">
        <f>IF(N297="zákl. přenesená",J297,0)</f>
        <v>0</v>
      </c>
      <c r="BH297" s="227">
        <f>IF(N297="sníž. přenesená",J297,0)</f>
        <v>0</v>
      </c>
      <c r="BI297" s="227">
        <f>IF(N297="nulová",J297,0)</f>
        <v>0</v>
      </c>
      <c r="BJ297" s="16" t="s">
        <v>78</v>
      </c>
      <c r="BK297" s="227">
        <f>ROUND(I297*H297,2)</f>
        <v>0</v>
      </c>
      <c r="BL297" s="16" t="s">
        <v>88</v>
      </c>
      <c r="BM297" s="226" t="s">
        <v>1170</v>
      </c>
    </row>
    <row r="298" s="2" customFormat="1">
      <c r="A298" s="37"/>
      <c r="B298" s="38"/>
      <c r="C298" s="39"/>
      <c r="D298" s="228" t="s">
        <v>160</v>
      </c>
      <c r="E298" s="39"/>
      <c r="F298" s="239" t="s">
        <v>383</v>
      </c>
      <c r="G298" s="39"/>
      <c r="H298" s="39"/>
      <c r="I298" s="230"/>
      <c r="J298" s="39"/>
      <c r="K298" s="39"/>
      <c r="L298" s="43"/>
      <c r="M298" s="231"/>
      <c r="N298" s="232"/>
      <c r="O298" s="90"/>
      <c r="P298" s="90"/>
      <c r="Q298" s="90"/>
      <c r="R298" s="90"/>
      <c r="S298" s="90"/>
      <c r="T298" s="91"/>
      <c r="U298" s="37"/>
      <c r="V298" s="37"/>
      <c r="W298" s="37"/>
      <c r="X298" s="37"/>
      <c r="Y298" s="37"/>
      <c r="Z298" s="37"/>
      <c r="AA298" s="37"/>
      <c r="AB298" s="37"/>
      <c r="AC298" s="37"/>
      <c r="AD298" s="37"/>
      <c r="AE298" s="37"/>
      <c r="AT298" s="16" t="s">
        <v>160</v>
      </c>
      <c r="AU298" s="16" t="s">
        <v>82</v>
      </c>
    </row>
    <row r="299" s="2" customFormat="1">
      <c r="A299" s="37"/>
      <c r="B299" s="38"/>
      <c r="C299" s="39"/>
      <c r="D299" s="228" t="s">
        <v>134</v>
      </c>
      <c r="E299" s="39"/>
      <c r="F299" s="229" t="s">
        <v>385</v>
      </c>
      <c r="G299" s="39"/>
      <c r="H299" s="39"/>
      <c r="I299" s="230"/>
      <c r="J299" s="39"/>
      <c r="K299" s="39"/>
      <c r="L299" s="43"/>
      <c r="M299" s="231"/>
      <c r="N299" s="232"/>
      <c r="O299" s="90"/>
      <c r="P299" s="90"/>
      <c r="Q299" s="90"/>
      <c r="R299" s="90"/>
      <c r="S299" s="90"/>
      <c r="T299" s="91"/>
      <c r="U299" s="37"/>
      <c r="V299" s="37"/>
      <c r="W299" s="37"/>
      <c r="X299" s="37"/>
      <c r="Y299" s="37"/>
      <c r="Z299" s="37"/>
      <c r="AA299" s="37"/>
      <c r="AB299" s="37"/>
      <c r="AC299" s="37"/>
      <c r="AD299" s="37"/>
      <c r="AE299" s="37"/>
      <c r="AT299" s="16" t="s">
        <v>134</v>
      </c>
      <c r="AU299" s="16" t="s">
        <v>82</v>
      </c>
    </row>
    <row r="300" s="13" customFormat="1">
      <c r="A300" s="13"/>
      <c r="B300" s="240"/>
      <c r="C300" s="241"/>
      <c r="D300" s="228" t="s">
        <v>162</v>
      </c>
      <c r="E300" s="242" t="s">
        <v>1</v>
      </c>
      <c r="F300" s="243" t="s">
        <v>1171</v>
      </c>
      <c r="G300" s="241"/>
      <c r="H300" s="244">
        <v>0.16200000000000001</v>
      </c>
      <c r="I300" s="245"/>
      <c r="J300" s="241"/>
      <c r="K300" s="241"/>
      <c r="L300" s="246"/>
      <c r="M300" s="247"/>
      <c r="N300" s="248"/>
      <c r="O300" s="248"/>
      <c r="P300" s="248"/>
      <c r="Q300" s="248"/>
      <c r="R300" s="248"/>
      <c r="S300" s="248"/>
      <c r="T300" s="249"/>
      <c r="U300" s="13"/>
      <c r="V300" s="13"/>
      <c r="W300" s="13"/>
      <c r="X300" s="13"/>
      <c r="Y300" s="13"/>
      <c r="Z300" s="13"/>
      <c r="AA300" s="13"/>
      <c r="AB300" s="13"/>
      <c r="AC300" s="13"/>
      <c r="AD300" s="13"/>
      <c r="AE300" s="13"/>
      <c r="AT300" s="250" t="s">
        <v>162</v>
      </c>
      <c r="AU300" s="250" t="s">
        <v>82</v>
      </c>
      <c r="AV300" s="13" t="s">
        <v>82</v>
      </c>
      <c r="AW300" s="13" t="s">
        <v>30</v>
      </c>
      <c r="AX300" s="13" t="s">
        <v>78</v>
      </c>
      <c r="AY300" s="250" t="s">
        <v>128</v>
      </c>
    </row>
    <row r="301" s="2" customFormat="1" ht="16.5" customHeight="1">
      <c r="A301" s="37"/>
      <c r="B301" s="38"/>
      <c r="C301" s="251" t="s">
        <v>432</v>
      </c>
      <c r="D301" s="251" t="s">
        <v>200</v>
      </c>
      <c r="E301" s="252" t="s">
        <v>388</v>
      </c>
      <c r="F301" s="253" t="s">
        <v>389</v>
      </c>
      <c r="G301" s="254" t="s">
        <v>220</v>
      </c>
      <c r="H301" s="255">
        <v>0.083000000000000004</v>
      </c>
      <c r="I301" s="256"/>
      <c r="J301" s="257">
        <f>ROUND(I301*H301,2)</f>
        <v>0</v>
      </c>
      <c r="K301" s="253" t="s">
        <v>158</v>
      </c>
      <c r="L301" s="258"/>
      <c r="M301" s="259" t="s">
        <v>1</v>
      </c>
      <c r="N301" s="260" t="s">
        <v>38</v>
      </c>
      <c r="O301" s="90"/>
      <c r="P301" s="224">
        <f>O301*H301</f>
        <v>0</v>
      </c>
      <c r="Q301" s="224">
        <v>1</v>
      </c>
      <c r="R301" s="224">
        <f>Q301*H301</f>
        <v>0.083000000000000004</v>
      </c>
      <c r="S301" s="224">
        <v>0</v>
      </c>
      <c r="T301" s="225">
        <f>S301*H301</f>
        <v>0</v>
      </c>
      <c r="U301" s="37"/>
      <c r="V301" s="37"/>
      <c r="W301" s="37"/>
      <c r="X301" s="37"/>
      <c r="Y301" s="37"/>
      <c r="Z301" s="37"/>
      <c r="AA301" s="37"/>
      <c r="AB301" s="37"/>
      <c r="AC301" s="37"/>
      <c r="AD301" s="37"/>
      <c r="AE301" s="37"/>
      <c r="AR301" s="226" t="s">
        <v>100</v>
      </c>
      <c r="AT301" s="226" t="s">
        <v>200</v>
      </c>
      <c r="AU301" s="226" t="s">
        <v>82</v>
      </c>
      <c r="AY301" s="16" t="s">
        <v>128</v>
      </c>
      <c r="BE301" s="227">
        <f>IF(N301="základní",J301,0)</f>
        <v>0</v>
      </c>
      <c r="BF301" s="227">
        <f>IF(N301="snížená",J301,0)</f>
        <v>0</v>
      </c>
      <c r="BG301" s="227">
        <f>IF(N301="zákl. přenesená",J301,0)</f>
        <v>0</v>
      </c>
      <c r="BH301" s="227">
        <f>IF(N301="sníž. přenesená",J301,0)</f>
        <v>0</v>
      </c>
      <c r="BI301" s="227">
        <f>IF(N301="nulová",J301,0)</f>
        <v>0</v>
      </c>
      <c r="BJ301" s="16" t="s">
        <v>78</v>
      </c>
      <c r="BK301" s="227">
        <f>ROUND(I301*H301,2)</f>
        <v>0</v>
      </c>
      <c r="BL301" s="16" t="s">
        <v>88</v>
      </c>
      <c r="BM301" s="226" t="s">
        <v>1172</v>
      </c>
    </row>
    <row r="302" s="2" customFormat="1">
      <c r="A302" s="37"/>
      <c r="B302" s="38"/>
      <c r="C302" s="39"/>
      <c r="D302" s="228" t="s">
        <v>160</v>
      </c>
      <c r="E302" s="39"/>
      <c r="F302" s="239" t="s">
        <v>389</v>
      </c>
      <c r="G302" s="39"/>
      <c r="H302" s="39"/>
      <c r="I302" s="230"/>
      <c r="J302" s="39"/>
      <c r="K302" s="39"/>
      <c r="L302" s="43"/>
      <c r="M302" s="231"/>
      <c r="N302" s="232"/>
      <c r="O302" s="90"/>
      <c r="P302" s="90"/>
      <c r="Q302" s="90"/>
      <c r="R302" s="90"/>
      <c r="S302" s="90"/>
      <c r="T302" s="91"/>
      <c r="U302" s="37"/>
      <c r="V302" s="37"/>
      <c r="W302" s="37"/>
      <c r="X302" s="37"/>
      <c r="Y302" s="37"/>
      <c r="Z302" s="37"/>
      <c r="AA302" s="37"/>
      <c r="AB302" s="37"/>
      <c r="AC302" s="37"/>
      <c r="AD302" s="37"/>
      <c r="AE302" s="37"/>
      <c r="AT302" s="16" t="s">
        <v>160</v>
      </c>
      <c r="AU302" s="16" t="s">
        <v>82</v>
      </c>
    </row>
    <row r="303" s="2" customFormat="1">
      <c r="A303" s="37"/>
      <c r="B303" s="38"/>
      <c r="C303" s="39"/>
      <c r="D303" s="228" t="s">
        <v>134</v>
      </c>
      <c r="E303" s="39"/>
      <c r="F303" s="229" t="s">
        <v>391</v>
      </c>
      <c r="G303" s="39"/>
      <c r="H303" s="39"/>
      <c r="I303" s="230"/>
      <c r="J303" s="39"/>
      <c r="K303" s="39"/>
      <c r="L303" s="43"/>
      <c r="M303" s="231"/>
      <c r="N303" s="232"/>
      <c r="O303" s="90"/>
      <c r="P303" s="90"/>
      <c r="Q303" s="90"/>
      <c r="R303" s="90"/>
      <c r="S303" s="90"/>
      <c r="T303" s="91"/>
      <c r="U303" s="37"/>
      <c r="V303" s="37"/>
      <c r="W303" s="37"/>
      <c r="X303" s="37"/>
      <c r="Y303" s="37"/>
      <c r="Z303" s="37"/>
      <c r="AA303" s="37"/>
      <c r="AB303" s="37"/>
      <c r="AC303" s="37"/>
      <c r="AD303" s="37"/>
      <c r="AE303" s="37"/>
      <c r="AT303" s="16" t="s">
        <v>134</v>
      </c>
      <c r="AU303" s="16" t="s">
        <v>82</v>
      </c>
    </row>
    <row r="304" s="13" customFormat="1">
      <c r="A304" s="13"/>
      <c r="B304" s="240"/>
      <c r="C304" s="241"/>
      <c r="D304" s="228" t="s">
        <v>162</v>
      </c>
      <c r="E304" s="242" t="s">
        <v>1</v>
      </c>
      <c r="F304" s="243" t="s">
        <v>1173</v>
      </c>
      <c r="G304" s="241"/>
      <c r="H304" s="244">
        <v>0.083000000000000004</v>
      </c>
      <c r="I304" s="245"/>
      <c r="J304" s="241"/>
      <c r="K304" s="241"/>
      <c r="L304" s="246"/>
      <c r="M304" s="247"/>
      <c r="N304" s="248"/>
      <c r="O304" s="248"/>
      <c r="P304" s="248"/>
      <c r="Q304" s="248"/>
      <c r="R304" s="248"/>
      <c r="S304" s="248"/>
      <c r="T304" s="249"/>
      <c r="U304" s="13"/>
      <c r="V304" s="13"/>
      <c r="W304" s="13"/>
      <c r="X304" s="13"/>
      <c r="Y304" s="13"/>
      <c r="Z304" s="13"/>
      <c r="AA304" s="13"/>
      <c r="AB304" s="13"/>
      <c r="AC304" s="13"/>
      <c r="AD304" s="13"/>
      <c r="AE304" s="13"/>
      <c r="AT304" s="250" t="s">
        <v>162</v>
      </c>
      <c r="AU304" s="250" t="s">
        <v>82</v>
      </c>
      <c r="AV304" s="13" t="s">
        <v>82</v>
      </c>
      <c r="AW304" s="13" t="s">
        <v>30</v>
      </c>
      <c r="AX304" s="13" t="s">
        <v>78</v>
      </c>
      <c r="AY304" s="250" t="s">
        <v>128</v>
      </c>
    </row>
    <row r="305" s="2" customFormat="1" ht="16.5" customHeight="1">
      <c r="A305" s="37"/>
      <c r="B305" s="38"/>
      <c r="C305" s="251" t="s">
        <v>439</v>
      </c>
      <c r="D305" s="251" t="s">
        <v>200</v>
      </c>
      <c r="E305" s="252" t="s">
        <v>394</v>
      </c>
      <c r="F305" s="253" t="s">
        <v>395</v>
      </c>
      <c r="G305" s="254" t="s">
        <v>220</v>
      </c>
      <c r="H305" s="255">
        <v>0.28799999999999998</v>
      </c>
      <c r="I305" s="256"/>
      <c r="J305" s="257">
        <f>ROUND(I305*H305,2)</f>
        <v>0</v>
      </c>
      <c r="K305" s="253" t="s">
        <v>158</v>
      </c>
      <c r="L305" s="258"/>
      <c r="M305" s="259" t="s">
        <v>1</v>
      </c>
      <c r="N305" s="260" t="s">
        <v>38</v>
      </c>
      <c r="O305" s="90"/>
      <c r="P305" s="224">
        <f>O305*H305</f>
        <v>0</v>
      </c>
      <c r="Q305" s="224">
        <v>1</v>
      </c>
      <c r="R305" s="224">
        <f>Q305*H305</f>
        <v>0.28799999999999998</v>
      </c>
      <c r="S305" s="224">
        <v>0</v>
      </c>
      <c r="T305" s="225">
        <f>S305*H305</f>
        <v>0</v>
      </c>
      <c r="U305" s="37"/>
      <c r="V305" s="37"/>
      <c r="W305" s="37"/>
      <c r="X305" s="37"/>
      <c r="Y305" s="37"/>
      <c r="Z305" s="37"/>
      <c r="AA305" s="37"/>
      <c r="AB305" s="37"/>
      <c r="AC305" s="37"/>
      <c r="AD305" s="37"/>
      <c r="AE305" s="37"/>
      <c r="AR305" s="226" t="s">
        <v>100</v>
      </c>
      <c r="AT305" s="226" t="s">
        <v>200</v>
      </c>
      <c r="AU305" s="226" t="s">
        <v>82</v>
      </c>
      <c r="AY305" s="16" t="s">
        <v>128</v>
      </c>
      <c r="BE305" s="227">
        <f>IF(N305="základní",J305,0)</f>
        <v>0</v>
      </c>
      <c r="BF305" s="227">
        <f>IF(N305="snížená",J305,0)</f>
        <v>0</v>
      </c>
      <c r="BG305" s="227">
        <f>IF(N305="zákl. přenesená",J305,0)</f>
        <v>0</v>
      </c>
      <c r="BH305" s="227">
        <f>IF(N305="sníž. přenesená",J305,0)</f>
        <v>0</v>
      </c>
      <c r="BI305" s="227">
        <f>IF(N305="nulová",J305,0)</f>
        <v>0</v>
      </c>
      <c r="BJ305" s="16" t="s">
        <v>78</v>
      </c>
      <c r="BK305" s="227">
        <f>ROUND(I305*H305,2)</f>
        <v>0</v>
      </c>
      <c r="BL305" s="16" t="s">
        <v>88</v>
      </c>
      <c r="BM305" s="226" t="s">
        <v>1174</v>
      </c>
    </row>
    <row r="306" s="2" customFormat="1">
      <c r="A306" s="37"/>
      <c r="B306" s="38"/>
      <c r="C306" s="39"/>
      <c r="D306" s="228" t="s">
        <v>160</v>
      </c>
      <c r="E306" s="39"/>
      <c r="F306" s="239" t="s">
        <v>395</v>
      </c>
      <c r="G306" s="39"/>
      <c r="H306" s="39"/>
      <c r="I306" s="230"/>
      <c r="J306" s="39"/>
      <c r="K306" s="39"/>
      <c r="L306" s="43"/>
      <c r="M306" s="231"/>
      <c r="N306" s="232"/>
      <c r="O306" s="90"/>
      <c r="P306" s="90"/>
      <c r="Q306" s="90"/>
      <c r="R306" s="90"/>
      <c r="S306" s="90"/>
      <c r="T306" s="91"/>
      <c r="U306" s="37"/>
      <c r="V306" s="37"/>
      <c r="W306" s="37"/>
      <c r="X306" s="37"/>
      <c r="Y306" s="37"/>
      <c r="Z306" s="37"/>
      <c r="AA306" s="37"/>
      <c r="AB306" s="37"/>
      <c r="AC306" s="37"/>
      <c r="AD306" s="37"/>
      <c r="AE306" s="37"/>
      <c r="AT306" s="16" t="s">
        <v>160</v>
      </c>
      <c r="AU306" s="16" t="s">
        <v>82</v>
      </c>
    </row>
    <row r="307" s="2" customFormat="1">
      <c r="A307" s="37"/>
      <c r="B307" s="38"/>
      <c r="C307" s="39"/>
      <c r="D307" s="228" t="s">
        <v>134</v>
      </c>
      <c r="E307" s="39"/>
      <c r="F307" s="229" t="s">
        <v>397</v>
      </c>
      <c r="G307" s="39"/>
      <c r="H307" s="39"/>
      <c r="I307" s="230"/>
      <c r="J307" s="39"/>
      <c r="K307" s="39"/>
      <c r="L307" s="43"/>
      <c r="M307" s="231"/>
      <c r="N307" s="232"/>
      <c r="O307" s="90"/>
      <c r="P307" s="90"/>
      <c r="Q307" s="90"/>
      <c r="R307" s="90"/>
      <c r="S307" s="90"/>
      <c r="T307" s="91"/>
      <c r="U307" s="37"/>
      <c r="V307" s="37"/>
      <c r="W307" s="37"/>
      <c r="X307" s="37"/>
      <c r="Y307" s="37"/>
      <c r="Z307" s="37"/>
      <c r="AA307" s="37"/>
      <c r="AB307" s="37"/>
      <c r="AC307" s="37"/>
      <c r="AD307" s="37"/>
      <c r="AE307" s="37"/>
      <c r="AT307" s="16" t="s">
        <v>134</v>
      </c>
      <c r="AU307" s="16" t="s">
        <v>82</v>
      </c>
    </row>
    <row r="308" s="13" customFormat="1">
      <c r="A308" s="13"/>
      <c r="B308" s="240"/>
      <c r="C308" s="241"/>
      <c r="D308" s="228" t="s">
        <v>162</v>
      </c>
      <c r="E308" s="242" t="s">
        <v>1</v>
      </c>
      <c r="F308" s="243" t="s">
        <v>1175</v>
      </c>
      <c r="G308" s="241"/>
      <c r="H308" s="244">
        <v>0.28799999999999998</v>
      </c>
      <c r="I308" s="245"/>
      <c r="J308" s="241"/>
      <c r="K308" s="241"/>
      <c r="L308" s="246"/>
      <c r="M308" s="247"/>
      <c r="N308" s="248"/>
      <c r="O308" s="248"/>
      <c r="P308" s="248"/>
      <c r="Q308" s="248"/>
      <c r="R308" s="248"/>
      <c r="S308" s="248"/>
      <c r="T308" s="249"/>
      <c r="U308" s="13"/>
      <c r="V308" s="13"/>
      <c r="W308" s="13"/>
      <c r="X308" s="13"/>
      <c r="Y308" s="13"/>
      <c r="Z308" s="13"/>
      <c r="AA308" s="13"/>
      <c r="AB308" s="13"/>
      <c r="AC308" s="13"/>
      <c r="AD308" s="13"/>
      <c r="AE308" s="13"/>
      <c r="AT308" s="250" t="s">
        <v>162</v>
      </c>
      <c r="AU308" s="250" t="s">
        <v>82</v>
      </c>
      <c r="AV308" s="13" t="s">
        <v>82</v>
      </c>
      <c r="AW308" s="13" t="s">
        <v>30</v>
      </c>
      <c r="AX308" s="13" t="s">
        <v>78</v>
      </c>
      <c r="AY308" s="250" t="s">
        <v>128</v>
      </c>
    </row>
    <row r="309" s="2" customFormat="1" ht="16.5" customHeight="1">
      <c r="A309" s="37"/>
      <c r="B309" s="38"/>
      <c r="C309" s="251" t="s">
        <v>444</v>
      </c>
      <c r="D309" s="251" t="s">
        <v>200</v>
      </c>
      <c r="E309" s="252" t="s">
        <v>400</v>
      </c>
      <c r="F309" s="253" t="s">
        <v>401</v>
      </c>
      <c r="G309" s="254" t="s">
        <v>220</v>
      </c>
      <c r="H309" s="255">
        <v>0.23100000000000001</v>
      </c>
      <c r="I309" s="256"/>
      <c r="J309" s="257">
        <f>ROUND(I309*H309,2)</f>
        <v>0</v>
      </c>
      <c r="K309" s="253" t="s">
        <v>158</v>
      </c>
      <c r="L309" s="258"/>
      <c r="M309" s="259" t="s">
        <v>1</v>
      </c>
      <c r="N309" s="260" t="s">
        <v>38</v>
      </c>
      <c r="O309" s="90"/>
      <c r="P309" s="224">
        <f>O309*H309</f>
        <v>0</v>
      </c>
      <c r="Q309" s="224">
        <v>1</v>
      </c>
      <c r="R309" s="224">
        <f>Q309*H309</f>
        <v>0.23100000000000001</v>
      </c>
      <c r="S309" s="224">
        <v>0</v>
      </c>
      <c r="T309" s="225">
        <f>S309*H309</f>
        <v>0</v>
      </c>
      <c r="U309" s="37"/>
      <c r="V309" s="37"/>
      <c r="W309" s="37"/>
      <c r="X309" s="37"/>
      <c r="Y309" s="37"/>
      <c r="Z309" s="37"/>
      <c r="AA309" s="37"/>
      <c r="AB309" s="37"/>
      <c r="AC309" s="37"/>
      <c r="AD309" s="37"/>
      <c r="AE309" s="37"/>
      <c r="AR309" s="226" t="s">
        <v>100</v>
      </c>
      <c r="AT309" s="226" t="s">
        <v>200</v>
      </c>
      <c r="AU309" s="226" t="s">
        <v>82</v>
      </c>
      <c r="AY309" s="16" t="s">
        <v>128</v>
      </c>
      <c r="BE309" s="227">
        <f>IF(N309="základní",J309,0)</f>
        <v>0</v>
      </c>
      <c r="BF309" s="227">
        <f>IF(N309="snížená",J309,0)</f>
        <v>0</v>
      </c>
      <c r="BG309" s="227">
        <f>IF(N309="zákl. přenesená",J309,0)</f>
        <v>0</v>
      </c>
      <c r="BH309" s="227">
        <f>IF(N309="sníž. přenesená",J309,0)</f>
        <v>0</v>
      </c>
      <c r="BI309" s="227">
        <f>IF(N309="nulová",J309,0)</f>
        <v>0</v>
      </c>
      <c r="BJ309" s="16" t="s">
        <v>78</v>
      </c>
      <c r="BK309" s="227">
        <f>ROUND(I309*H309,2)</f>
        <v>0</v>
      </c>
      <c r="BL309" s="16" t="s">
        <v>88</v>
      </c>
      <c r="BM309" s="226" t="s">
        <v>1176</v>
      </c>
    </row>
    <row r="310" s="2" customFormat="1">
      <c r="A310" s="37"/>
      <c r="B310" s="38"/>
      <c r="C310" s="39"/>
      <c r="D310" s="228" t="s">
        <v>160</v>
      </c>
      <c r="E310" s="39"/>
      <c r="F310" s="239" t="s">
        <v>401</v>
      </c>
      <c r="G310" s="39"/>
      <c r="H310" s="39"/>
      <c r="I310" s="230"/>
      <c r="J310" s="39"/>
      <c r="K310" s="39"/>
      <c r="L310" s="43"/>
      <c r="M310" s="231"/>
      <c r="N310" s="232"/>
      <c r="O310" s="90"/>
      <c r="P310" s="90"/>
      <c r="Q310" s="90"/>
      <c r="R310" s="90"/>
      <c r="S310" s="90"/>
      <c r="T310" s="91"/>
      <c r="U310" s="37"/>
      <c r="V310" s="37"/>
      <c r="W310" s="37"/>
      <c r="X310" s="37"/>
      <c r="Y310" s="37"/>
      <c r="Z310" s="37"/>
      <c r="AA310" s="37"/>
      <c r="AB310" s="37"/>
      <c r="AC310" s="37"/>
      <c r="AD310" s="37"/>
      <c r="AE310" s="37"/>
      <c r="AT310" s="16" t="s">
        <v>160</v>
      </c>
      <c r="AU310" s="16" t="s">
        <v>82</v>
      </c>
    </row>
    <row r="311" s="2" customFormat="1">
      <c r="A311" s="37"/>
      <c r="B311" s="38"/>
      <c r="C311" s="39"/>
      <c r="D311" s="228" t="s">
        <v>134</v>
      </c>
      <c r="E311" s="39"/>
      <c r="F311" s="229" t="s">
        <v>403</v>
      </c>
      <c r="G311" s="39"/>
      <c r="H311" s="39"/>
      <c r="I311" s="230"/>
      <c r="J311" s="39"/>
      <c r="K311" s="39"/>
      <c r="L311" s="43"/>
      <c r="M311" s="231"/>
      <c r="N311" s="232"/>
      <c r="O311" s="90"/>
      <c r="P311" s="90"/>
      <c r="Q311" s="90"/>
      <c r="R311" s="90"/>
      <c r="S311" s="90"/>
      <c r="T311" s="91"/>
      <c r="U311" s="37"/>
      <c r="V311" s="37"/>
      <c r="W311" s="37"/>
      <c r="X311" s="37"/>
      <c r="Y311" s="37"/>
      <c r="Z311" s="37"/>
      <c r="AA311" s="37"/>
      <c r="AB311" s="37"/>
      <c r="AC311" s="37"/>
      <c r="AD311" s="37"/>
      <c r="AE311" s="37"/>
      <c r="AT311" s="16" t="s">
        <v>134</v>
      </c>
      <c r="AU311" s="16" t="s">
        <v>82</v>
      </c>
    </row>
    <row r="312" s="13" customFormat="1">
      <c r="A312" s="13"/>
      <c r="B312" s="240"/>
      <c r="C312" s="241"/>
      <c r="D312" s="228" t="s">
        <v>162</v>
      </c>
      <c r="E312" s="242" t="s">
        <v>1</v>
      </c>
      <c r="F312" s="243" t="s">
        <v>1177</v>
      </c>
      <c r="G312" s="241"/>
      <c r="H312" s="244">
        <v>0.23100000000000001</v>
      </c>
      <c r="I312" s="245"/>
      <c r="J312" s="241"/>
      <c r="K312" s="241"/>
      <c r="L312" s="246"/>
      <c r="M312" s="247"/>
      <c r="N312" s="248"/>
      <c r="O312" s="248"/>
      <c r="P312" s="248"/>
      <c r="Q312" s="248"/>
      <c r="R312" s="248"/>
      <c r="S312" s="248"/>
      <c r="T312" s="249"/>
      <c r="U312" s="13"/>
      <c r="V312" s="13"/>
      <c r="W312" s="13"/>
      <c r="X312" s="13"/>
      <c r="Y312" s="13"/>
      <c r="Z312" s="13"/>
      <c r="AA312" s="13"/>
      <c r="AB312" s="13"/>
      <c r="AC312" s="13"/>
      <c r="AD312" s="13"/>
      <c r="AE312" s="13"/>
      <c r="AT312" s="250" t="s">
        <v>162</v>
      </c>
      <c r="AU312" s="250" t="s">
        <v>82</v>
      </c>
      <c r="AV312" s="13" t="s">
        <v>82</v>
      </c>
      <c r="AW312" s="13" t="s">
        <v>30</v>
      </c>
      <c r="AX312" s="13" t="s">
        <v>78</v>
      </c>
      <c r="AY312" s="250" t="s">
        <v>128</v>
      </c>
    </row>
    <row r="313" s="2" customFormat="1" ht="16.5" customHeight="1">
      <c r="A313" s="37"/>
      <c r="B313" s="38"/>
      <c r="C313" s="251" t="s">
        <v>450</v>
      </c>
      <c r="D313" s="251" t="s">
        <v>200</v>
      </c>
      <c r="E313" s="252" t="s">
        <v>406</v>
      </c>
      <c r="F313" s="253" t="s">
        <v>407</v>
      </c>
      <c r="G313" s="254" t="s">
        <v>220</v>
      </c>
      <c r="H313" s="255">
        <v>0.0080000000000000002</v>
      </c>
      <c r="I313" s="256"/>
      <c r="J313" s="257">
        <f>ROUND(I313*H313,2)</f>
        <v>0</v>
      </c>
      <c r="K313" s="253" t="s">
        <v>158</v>
      </c>
      <c r="L313" s="258"/>
      <c r="M313" s="259" t="s">
        <v>1</v>
      </c>
      <c r="N313" s="260" t="s">
        <v>38</v>
      </c>
      <c r="O313" s="90"/>
      <c r="P313" s="224">
        <f>O313*H313</f>
        <v>0</v>
      </c>
      <c r="Q313" s="224">
        <v>1</v>
      </c>
      <c r="R313" s="224">
        <f>Q313*H313</f>
        <v>0.0080000000000000002</v>
      </c>
      <c r="S313" s="224">
        <v>0</v>
      </c>
      <c r="T313" s="225">
        <f>S313*H313</f>
        <v>0</v>
      </c>
      <c r="U313" s="37"/>
      <c r="V313" s="37"/>
      <c r="W313" s="37"/>
      <c r="X313" s="37"/>
      <c r="Y313" s="37"/>
      <c r="Z313" s="37"/>
      <c r="AA313" s="37"/>
      <c r="AB313" s="37"/>
      <c r="AC313" s="37"/>
      <c r="AD313" s="37"/>
      <c r="AE313" s="37"/>
      <c r="AR313" s="226" t="s">
        <v>100</v>
      </c>
      <c r="AT313" s="226" t="s">
        <v>200</v>
      </c>
      <c r="AU313" s="226" t="s">
        <v>82</v>
      </c>
      <c r="AY313" s="16" t="s">
        <v>128</v>
      </c>
      <c r="BE313" s="227">
        <f>IF(N313="základní",J313,0)</f>
        <v>0</v>
      </c>
      <c r="BF313" s="227">
        <f>IF(N313="snížená",J313,0)</f>
        <v>0</v>
      </c>
      <c r="BG313" s="227">
        <f>IF(N313="zákl. přenesená",J313,0)</f>
        <v>0</v>
      </c>
      <c r="BH313" s="227">
        <f>IF(N313="sníž. přenesená",J313,0)</f>
        <v>0</v>
      </c>
      <c r="BI313" s="227">
        <f>IF(N313="nulová",J313,0)</f>
        <v>0</v>
      </c>
      <c r="BJ313" s="16" t="s">
        <v>78</v>
      </c>
      <c r="BK313" s="227">
        <f>ROUND(I313*H313,2)</f>
        <v>0</v>
      </c>
      <c r="BL313" s="16" t="s">
        <v>88</v>
      </c>
      <c r="BM313" s="226" t="s">
        <v>1178</v>
      </c>
    </row>
    <row r="314" s="2" customFormat="1">
      <c r="A314" s="37"/>
      <c r="B314" s="38"/>
      <c r="C314" s="39"/>
      <c r="D314" s="228" t="s">
        <v>160</v>
      </c>
      <c r="E314" s="39"/>
      <c r="F314" s="239" t="s">
        <v>407</v>
      </c>
      <c r="G314" s="39"/>
      <c r="H314" s="39"/>
      <c r="I314" s="230"/>
      <c r="J314" s="39"/>
      <c r="K314" s="39"/>
      <c r="L314" s="43"/>
      <c r="M314" s="231"/>
      <c r="N314" s="232"/>
      <c r="O314" s="90"/>
      <c r="P314" s="90"/>
      <c r="Q314" s="90"/>
      <c r="R314" s="90"/>
      <c r="S314" s="90"/>
      <c r="T314" s="91"/>
      <c r="U314" s="37"/>
      <c r="V314" s="37"/>
      <c r="W314" s="37"/>
      <c r="X314" s="37"/>
      <c r="Y314" s="37"/>
      <c r="Z314" s="37"/>
      <c r="AA314" s="37"/>
      <c r="AB314" s="37"/>
      <c r="AC314" s="37"/>
      <c r="AD314" s="37"/>
      <c r="AE314" s="37"/>
      <c r="AT314" s="16" t="s">
        <v>160</v>
      </c>
      <c r="AU314" s="16" t="s">
        <v>82</v>
      </c>
    </row>
    <row r="315" s="2" customFormat="1">
      <c r="A315" s="37"/>
      <c r="B315" s="38"/>
      <c r="C315" s="39"/>
      <c r="D315" s="228" t="s">
        <v>134</v>
      </c>
      <c r="E315" s="39"/>
      <c r="F315" s="229" t="s">
        <v>409</v>
      </c>
      <c r="G315" s="39"/>
      <c r="H315" s="39"/>
      <c r="I315" s="230"/>
      <c r="J315" s="39"/>
      <c r="K315" s="39"/>
      <c r="L315" s="43"/>
      <c r="M315" s="231"/>
      <c r="N315" s="232"/>
      <c r="O315" s="90"/>
      <c r="P315" s="90"/>
      <c r="Q315" s="90"/>
      <c r="R315" s="90"/>
      <c r="S315" s="90"/>
      <c r="T315" s="91"/>
      <c r="U315" s="37"/>
      <c r="V315" s="37"/>
      <c r="W315" s="37"/>
      <c r="X315" s="37"/>
      <c r="Y315" s="37"/>
      <c r="Z315" s="37"/>
      <c r="AA315" s="37"/>
      <c r="AB315" s="37"/>
      <c r="AC315" s="37"/>
      <c r="AD315" s="37"/>
      <c r="AE315" s="37"/>
      <c r="AT315" s="16" t="s">
        <v>134</v>
      </c>
      <c r="AU315" s="16" t="s">
        <v>82</v>
      </c>
    </row>
    <row r="316" s="13" customFormat="1">
      <c r="A316" s="13"/>
      <c r="B316" s="240"/>
      <c r="C316" s="241"/>
      <c r="D316" s="228" t="s">
        <v>162</v>
      </c>
      <c r="E316" s="242" t="s">
        <v>1</v>
      </c>
      <c r="F316" s="243" t="s">
        <v>1179</v>
      </c>
      <c r="G316" s="241"/>
      <c r="H316" s="244">
        <v>0.0080000000000000002</v>
      </c>
      <c r="I316" s="245"/>
      <c r="J316" s="241"/>
      <c r="K316" s="241"/>
      <c r="L316" s="246"/>
      <c r="M316" s="247"/>
      <c r="N316" s="248"/>
      <c r="O316" s="248"/>
      <c r="P316" s="248"/>
      <c r="Q316" s="248"/>
      <c r="R316" s="248"/>
      <c r="S316" s="248"/>
      <c r="T316" s="249"/>
      <c r="U316" s="13"/>
      <c r="V316" s="13"/>
      <c r="W316" s="13"/>
      <c r="X316" s="13"/>
      <c r="Y316" s="13"/>
      <c r="Z316" s="13"/>
      <c r="AA316" s="13"/>
      <c r="AB316" s="13"/>
      <c r="AC316" s="13"/>
      <c r="AD316" s="13"/>
      <c r="AE316" s="13"/>
      <c r="AT316" s="250" t="s">
        <v>162</v>
      </c>
      <c r="AU316" s="250" t="s">
        <v>82</v>
      </c>
      <c r="AV316" s="13" t="s">
        <v>82</v>
      </c>
      <c r="AW316" s="13" t="s">
        <v>30</v>
      </c>
      <c r="AX316" s="13" t="s">
        <v>78</v>
      </c>
      <c r="AY316" s="250" t="s">
        <v>128</v>
      </c>
    </row>
    <row r="317" s="2" customFormat="1" ht="21.75" customHeight="1">
      <c r="A317" s="37"/>
      <c r="B317" s="38"/>
      <c r="C317" s="251" t="s">
        <v>457</v>
      </c>
      <c r="D317" s="251" t="s">
        <v>200</v>
      </c>
      <c r="E317" s="252" t="s">
        <v>412</v>
      </c>
      <c r="F317" s="253" t="s">
        <v>413</v>
      </c>
      <c r="G317" s="254" t="s">
        <v>220</v>
      </c>
      <c r="H317" s="255">
        <v>0.037999999999999999</v>
      </c>
      <c r="I317" s="256"/>
      <c r="J317" s="257">
        <f>ROUND(I317*H317,2)</f>
        <v>0</v>
      </c>
      <c r="K317" s="253" t="s">
        <v>158</v>
      </c>
      <c r="L317" s="258"/>
      <c r="M317" s="259" t="s">
        <v>1</v>
      </c>
      <c r="N317" s="260" t="s">
        <v>38</v>
      </c>
      <c r="O317" s="90"/>
      <c r="P317" s="224">
        <f>O317*H317</f>
        <v>0</v>
      </c>
      <c r="Q317" s="224">
        <v>1</v>
      </c>
      <c r="R317" s="224">
        <f>Q317*H317</f>
        <v>0.037999999999999999</v>
      </c>
      <c r="S317" s="224">
        <v>0</v>
      </c>
      <c r="T317" s="225">
        <f>S317*H317</f>
        <v>0</v>
      </c>
      <c r="U317" s="37"/>
      <c r="V317" s="37"/>
      <c r="W317" s="37"/>
      <c r="X317" s="37"/>
      <c r="Y317" s="37"/>
      <c r="Z317" s="37"/>
      <c r="AA317" s="37"/>
      <c r="AB317" s="37"/>
      <c r="AC317" s="37"/>
      <c r="AD317" s="37"/>
      <c r="AE317" s="37"/>
      <c r="AR317" s="226" t="s">
        <v>100</v>
      </c>
      <c r="AT317" s="226" t="s">
        <v>200</v>
      </c>
      <c r="AU317" s="226" t="s">
        <v>82</v>
      </c>
      <c r="AY317" s="16" t="s">
        <v>128</v>
      </c>
      <c r="BE317" s="227">
        <f>IF(N317="základní",J317,0)</f>
        <v>0</v>
      </c>
      <c r="BF317" s="227">
        <f>IF(N317="snížená",J317,0)</f>
        <v>0</v>
      </c>
      <c r="BG317" s="227">
        <f>IF(N317="zákl. přenesená",J317,0)</f>
        <v>0</v>
      </c>
      <c r="BH317" s="227">
        <f>IF(N317="sníž. přenesená",J317,0)</f>
        <v>0</v>
      </c>
      <c r="BI317" s="227">
        <f>IF(N317="nulová",J317,0)</f>
        <v>0</v>
      </c>
      <c r="BJ317" s="16" t="s">
        <v>78</v>
      </c>
      <c r="BK317" s="227">
        <f>ROUND(I317*H317,2)</f>
        <v>0</v>
      </c>
      <c r="BL317" s="16" t="s">
        <v>88</v>
      </c>
      <c r="BM317" s="226" t="s">
        <v>1180</v>
      </c>
    </row>
    <row r="318" s="2" customFormat="1">
      <c r="A318" s="37"/>
      <c r="B318" s="38"/>
      <c r="C318" s="39"/>
      <c r="D318" s="228" t="s">
        <v>160</v>
      </c>
      <c r="E318" s="39"/>
      <c r="F318" s="239" t="s">
        <v>413</v>
      </c>
      <c r="G318" s="39"/>
      <c r="H318" s="39"/>
      <c r="I318" s="230"/>
      <c r="J318" s="39"/>
      <c r="K318" s="39"/>
      <c r="L318" s="43"/>
      <c r="M318" s="231"/>
      <c r="N318" s="232"/>
      <c r="O318" s="90"/>
      <c r="P318" s="90"/>
      <c r="Q318" s="90"/>
      <c r="R318" s="90"/>
      <c r="S318" s="90"/>
      <c r="T318" s="91"/>
      <c r="U318" s="37"/>
      <c r="V318" s="37"/>
      <c r="W318" s="37"/>
      <c r="X318" s="37"/>
      <c r="Y318" s="37"/>
      <c r="Z318" s="37"/>
      <c r="AA318" s="37"/>
      <c r="AB318" s="37"/>
      <c r="AC318" s="37"/>
      <c r="AD318" s="37"/>
      <c r="AE318" s="37"/>
      <c r="AT318" s="16" t="s">
        <v>160</v>
      </c>
      <c r="AU318" s="16" t="s">
        <v>82</v>
      </c>
    </row>
    <row r="319" s="2" customFormat="1">
      <c r="A319" s="37"/>
      <c r="B319" s="38"/>
      <c r="C319" s="39"/>
      <c r="D319" s="228" t="s">
        <v>134</v>
      </c>
      <c r="E319" s="39"/>
      <c r="F319" s="229" t="s">
        <v>415</v>
      </c>
      <c r="G319" s="39"/>
      <c r="H319" s="39"/>
      <c r="I319" s="230"/>
      <c r="J319" s="39"/>
      <c r="K319" s="39"/>
      <c r="L319" s="43"/>
      <c r="M319" s="231"/>
      <c r="N319" s="232"/>
      <c r="O319" s="90"/>
      <c r="P319" s="90"/>
      <c r="Q319" s="90"/>
      <c r="R319" s="90"/>
      <c r="S319" s="90"/>
      <c r="T319" s="91"/>
      <c r="U319" s="37"/>
      <c r="V319" s="37"/>
      <c r="W319" s="37"/>
      <c r="X319" s="37"/>
      <c r="Y319" s="37"/>
      <c r="Z319" s="37"/>
      <c r="AA319" s="37"/>
      <c r="AB319" s="37"/>
      <c r="AC319" s="37"/>
      <c r="AD319" s="37"/>
      <c r="AE319" s="37"/>
      <c r="AT319" s="16" t="s">
        <v>134</v>
      </c>
      <c r="AU319" s="16" t="s">
        <v>82</v>
      </c>
    </row>
    <row r="320" s="13" customFormat="1">
      <c r="A320" s="13"/>
      <c r="B320" s="240"/>
      <c r="C320" s="241"/>
      <c r="D320" s="228" t="s">
        <v>162</v>
      </c>
      <c r="E320" s="242" t="s">
        <v>1</v>
      </c>
      <c r="F320" s="243" t="s">
        <v>1181</v>
      </c>
      <c r="G320" s="241"/>
      <c r="H320" s="244">
        <v>0.037999999999999999</v>
      </c>
      <c r="I320" s="245"/>
      <c r="J320" s="241"/>
      <c r="K320" s="241"/>
      <c r="L320" s="246"/>
      <c r="M320" s="247"/>
      <c r="N320" s="248"/>
      <c r="O320" s="248"/>
      <c r="P320" s="248"/>
      <c r="Q320" s="248"/>
      <c r="R320" s="248"/>
      <c r="S320" s="248"/>
      <c r="T320" s="249"/>
      <c r="U320" s="13"/>
      <c r="V320" s="13"/>
      <c r="W320" s="13"/>
      <c r="X320" s="13"/>
      <c r="Y320" s="13"/>
      <c r="Z320" s="13"/>
      <c r="AA320" s="13"/>
      <c r="AB320" s="13"/>
      <c r="AC320" s="13"/>
      <c r="AD320" s="13"/>
      <c r="AE320" s="13"/>
      <c r="AT320" s="250" t="s">
        <v>162</v>
      </c>
      <c r="AU320" s="250" t="s">
        <v>82</v>
      </c>
      <c r="AV320" s="13" t="s">
        <v>82</v>
      </c>
      <c r="AW320" s="13" t="s">
        <v>30</v>
      </c>
      <c r="AX320" s="13" t="s">
        <v>78</v>
      </c>
      <c r="AY320" s="250" t="s">
        <v>128</v>
      </c>
    </row>
    <row r="321" s="2" customFormat="1" ht="21.75" customHeight="1">
      <c r="A321" s="37"/>
      <c r="B321" s="38"/>
      <c r="C321" s="251" t="s">
        <v>464</v>
      </c>
      <c r="D321" s="251" t="s">
        <v>200</v>
      </c>
      <c r="E321" s="252" t="s">
        <v>418</v>
      </c>
      <c r="F321" s="253" t="s">
        <v>419</v>
      </c>
      <c r="G321" s="254" t="s">
        <v>207</v>
      </c>
      <c r="H321" s="255">
        <v>40</v>
      </c>
      <c r="I321" s="256"/>
      <c r="J321" s="257">
        <f>ROUND(I321*H321,2)</f>
        <v>0</v>
      </c>
      <c r="K321" s="253" t="s">
        <v>158</v>
      </c>
      <c r="L321" s="258"/>
      <c r="M321" s="259" t="s">
        <v>1</v>
      </c>
      <c r="N321" s="260" t="s">
        <v>38</v>
      </c>
      <c r="O321" s="90"/>
      <c r="P321" s="224">
        <f>O321*H321</f>
        <v>0</v>
      </c>
      <c r="Q321" s="224">
        <v>0.00025000000000000001</v>
      </c>
      <c r="R321" s="224">
        <f>Q321*H321</f>
        <v>0.01</v>
      </c>
      <c r="S321" s="224">
        <v>0</v>
      </c>
      <c r="T321" s="225">
        <f>S321*H321</f>
        <v>0</v>
      </c>
      <c r="U321" s="37"/>
      <c r="V321" s="37"/>
      <c r="W321" s="37"/>
      <c r="X321" s="37"/>
      <c r="Y321" s="37"/>
      <c r="Z321" s="37"/>
      <c r="AA321" s="37"/>
      <c r="AB321" s="37"/>
      <c r="AC321" s="37"/>
      <c r="AD321" s="37"/>
      <c r="AE321" s="37"/>
      <c r="AR321" s="226" t="s">
        <v>100</v>
      </c>
      <c r="AT321" s="226" t="s">
        <v>200</v>
      </c>
      <c r="AU321" s="226" t="s">
        <v>82</v>
      </c>
      <c r="AY321" s="16" t="s">
        <v>128</v>
      </c>
      <c r="BE321" s="227">
        <f>IF(N321="základní",J321,0)</f>
        <v>0</v>
      </c>
      <c r="BF321" s="227">
        <f>IF(N321="snížená",J321,0)</f>
        <v>0</v>
      </c>
      <c r="BG321" s="227">
        <f>IF(N321="zákl. přenesená",J321,0)</f>
        <v>0</v>
      </c>
      <c r="BH321" s="227">
        <f>IF(N321="sníž. přenesená",J321,0)</f>
        <v>0</v>
      </c>
      <c r="BI321" s="227">
        <f>IF(N321="nulová",J321,0)</f>
        <v>0</v>
      </c>
      <c r="BJ321" s="16" t="s">
        <v>78</v>
      </c>
      <c r="BK321" s="227">
        <f>ROUND(I321*H321,2)</f>
        <v>0</v>
      </c>
      <c r="BL321" s="16" t="s">
        <v>88</v>
      </c>
      <c r="BM321" s="226" t="s">
        <v>1182</v>
      </c>
    </row>
    <row r="322" s="2" customFormat="1">
      <c r="A322" s="37"/>
      <c r="B322" s="38"/>
      <c r="C322" s="39"/>
      <c r="D322" s="228" t="s">
        <v>160</v>
      </c>
      <c r="E322" s="39"/>
      <c r="F322" s="239" t="s">
        <v>419</v>
      </c>
      <c r="G322" s="39"/>
      <c r="H322" s="39"/>
      <c r="I322" s="230"/>
      <c r="J322" s="39"/>
      <c r="K322" s="39"/>
      <c r="L322" s="43"/>
      <c r="M322" s="231"/>
      <c r="N322" s="232"/>
      <c r="O322" s="90"/>
      <c r="P322" s="90"/>
      <c r="Q322" s="90"/>
      <c r="R322" s="90"/>
      <c r="S322" s="90"/>
      <c r="T322" s="91"/>
      <c r="U322" s="37"/>
      <c r="V322" s="37"/>
      <c r="W322" s="37"/>
      <c r="X322" s="37"/>
      <c r="Y322" s="37"/>
      <c r="Z322" s="37"/>
      <c r="AA322" s="37"/>
      <c r="AB322" s="37"/>
      <c r="AC322" s="37"/>
      <c r="AD322" s="37"/>
      <c r="AE322" s="37"/>
      <c r="AT322" s="16" t="s">
        <v>160</v>
      </c>
      <c r="AU322" s="16" t="s">
        <v>82</v>
      </c>
    </row>
    <row r="323" s="13" customFormat="1">
      <c r="A323" s="13"/>
      <c r="B323" s="240"/>
      <c r="C323" s="241"/>
      <c r="D323" s="228" t="s">
        <v>162</v>
      </c>
      <c r="E323" s="242" t="s">
        <v>1</v>
      </c>
      <c r="F323" s="243" t="s">
        <v>1183</v>
      </c>
      <c r="G323" s="241"/>
      <c r="H323" s="244">
        <v>40</v>
      </c>
      <c r="I323" s="245"/>
      <c r="J323" s="241"/>
      <c r="K323" s="241"/>
      <c r="L323" s="246"/>
      <c r="M323" s="247"/>
      <c r="N323" s="248"/>
      <c r="O323" s="248"/>
      <c r="P323" s="248"/>
      <c r="Q323" s="248"/>
      <c r="R323" s="248"/>
      <c r="S323" s="248"/>
      <c r="T323" s="249"/>
      <c r="U323" s="13"/>
      <c r="V323" s="13"/>
      <c r="W323" s="13"/>
      <c r="X323" s="13"/>
      <c r="Y323" s="13"/>
      <c r="Z323" s="13"/>
      <c r="AA323" s="13"/>
      <c r="AB323" s="13"/>
      <c r="AC323" s="13"/>
      <c r="AD323" s="13"/>
      <c r="AE323" s="13"/>
      <c r="AT323" s="250" t="s">
        <v>162</v>
      </c>
      <c r="AU323" s="250" t="s">
        <v>82</v>
      </c>
      <c r="AV323" s="13" t="s">
        <v>82</v>
      </c>
      <c r="AW323" s="13" t="s">
        <v>30</v>
      </c>
      <c r="AX323" s="13" t="s">
        <v>78</v>
      </c>
      <c r="AY323" s="250" t="s">
        <v>128</v>
      </c>
    </row>
    <row r="324" s="2" customFormat="1" ht="16.5" customHeight="1">
      <c r="A324" s="37"/>
      <c r="B324" s="38"/>
      <c r="C324" s="215" t="s">
        <v>470</v>
      </c>
      <c r="D324" s="215" t="s">
        <v>129</v>
      </c>
      <c r="E324" s="216" t="s">
        <v>879</v>
      </c>
      <c r="F324" s="217" t="s">
        <v>880</v>
      </c>
      <c r="G324" s="218" t="s">
        <v>176</v>
      </c>
      <c r="H324" s="219">
        <v>7</v>
      </c>
      <c r="I324" s="220"/>
      <c r="J324" s="221">
        <f>ROUND(I324*H324,2)</f>
        <v>0</v>
      </c>
      <c r="K324" s="217" t="s">
        <v>158</v>
      </c>
      <c r="L324" s="43"/>
      <c r="M324" s="222" t="s">
        <v>1</v>
      </c>
      <c r="N324" s="223" t="s">
        <v>38</v>
      </c>
      <c r="O324" s="90"/>
      <c r="P324" s="224">
        <f>O324*H324</f>
        <v>0</v>
      </c>
      <c r="Q324" s="224">
        <v>0.044699999999999997</v>
      </c>
      <c r="R324" s="224">
        <f>Q324*H324</f>
        <v>0.31289999999999996</v>
      </c>
      <c r="S324" s="224">
        <v>0</v>
      </c>
      <c r="T324" s="225">
        <f>S324*H324</f>
        <v>0</v>
      </c>
      <c r="U324" s="37"/>
      <c r="V324" s="37"/>
      <c r="W324" s="37"/>
      <c r="X324" s="37"/>
      <c r="Y324" s="37"/>
      <c r="Z324" s="37"/>
      <c r="AA324" s="37"/>
      <c r="AB324" s="37"/>
      <c r="AC324" s="37"/>
      <c r="AD324" s="37"/>
      <c r="AE324" s="37"/>
      <c r="AR324" s="226" t="s">
        <v>88</v>
      </c>
      <c r="AT324" s="226" t="s">
        <v>129</v>
      </c>
      <c r="AU324" s="226" t="s">
        <v>82</v>
      </c>
      <c r="AY324" s="16" t="s">
        <v>128</v>
      </c>
      <c r="BE324" s="227">
        <f>IF(N324="základní",J324,0)</f>
        <v>0</v>
      </c>
      <c r="BF324" s="227">
        <f>IF(N324="snížená",J324,0)</f>
        <v>0</v>
      </c>
      <c r="BG324" s="227">
        <f>IF(N324="zákl. přenesená",J324,0)</f>
        <v>0</v>
      </c>
      <c r="BH324" s="227">
        <f>IF(N324="sníž. přenesená",J324,0)</f>
        <v>0</v>
      </c>
      <c r="BI324" s="227">
        <f>IF(N324="nulová",J324,0)</f>
        <v>0</v>
      </c>
      <c r="BJ324" s="16" t="s">
        <v>78</v>
      </c>
      <c r="BK324" s="227">
        <f>ROUND(I324*H324,2)</f>
        <v>0</v>
      </c>
      <c r="BL324" s="16" t="s">
        <v>88</v>
      </c>
      <c r="BM324" s="226" t="s">
        <v>1184</v>
      </c>
    </row>
    <row r="325" s="2" customFormat="1">
      <c r="A325" s="37"/>
      <c r="B325" s="38"/>
      <c r="C325" s="39"/>
      <c r="D325" s="228" t="s">
        <v>160</v>
      </c>
      <c r="E325" s="39"/>
      <c r="F325" s="239" t="s">
        <v>882</v>
      </c>
      <c r="G325" s="39"/>
      <c r="H325" s="39"/>
      <c r="I325" s="230"/>
      <c r="J325" s="39"/>
      <c r="K325" s="39"/>
      <c r="L325" s="43"/>
      <c r="M325" s="231"/>
      <c r="N325" s="232"/>
      <c r="O325" s="90"/>
      <c r="P325" s="90"/>
      <c r="Q325" s="90"/>
      <c r="R325" s="90"/>
      <c r="S325" s="90"/>
      <c r="T325" s="91"/>
      <c r="U325" s="37"/>
      <c r="V325" s="37"/>
      <c r="W325" s="37"/>
      <c r="X325" s="37"/>
      <c r="Y325" s="37"/>
      <c r="Z325" s="37"/>
      <c r="AA325" s="37"/>
      <c r="AB325" s="37"/>
      <c r="AC325" s="37"/>
      <c r="AD325" s="37"/>
      <c r="AE325" s="37"/>
      <c r="AT325" s="16" t="s">
        <v>160</v>
      </c>
      <c r="AU325" s="16" t="s">
        <v>82</v>
      </c>
    </row>
    <row r="326" s="13" customFormat="1">
      <c r="A326" s="13"/>
      <c r="B326" s="240"/>
      <c r="C326" s="241"/>
      <c r="D326" s="228" t="s">
        <v>162</v>
      </c>
      <c r="E326" s="242" t="s">
        <v>1</v>
      </c>
      <c r="F326" s="243" t="s">
        <v>97</v>
      </c>
      <c r="G326" s="241"/>
      <c r="H326" s="244">
        <v>7</v>
      </c>
      <c r="I326" s="245"/>
      <c r="J326" s="241"/>
      <c r="K326" s="241"/>
      <c r="L326" s="246"/>
      <c r="M326" s="247"/>
      <c r="N326" s="248"/>
      <c r="O326" s="248"/>
      <c r="P326" s="248"/>
      <c r="Q326" s="248"/>
      <c r="R326" s="248"/>
      <c r="S326" s="248"/>
      <c r="T326" s="249"/>
      <c r="U326" s="13"/>
      <c r="V326" s="13"/>
      <c r="W326" s="13"/>
      <c r="X326" s="13"/>
      <c r="Y326" s="13"/>
      <c r="Z326" s="13"/>
      <c r="AA326" s="13"/>
      <c r="AB326" s="13"/>
      <c r="AC326" s="13"/>
      <c r="AD326" s="13"/>
      <c r="AE326" s="13"/>
      <c r="AT326" s="250" t="s">
        <v>162</v>
      </c>
      <c r="AU326" s="250" t="s">
        <v>82</v>
      </c>
      <c r="AV326" s="13" t="s">
        <v>82</v>
      </c>
      <c r="AW326" s="13" t="s">
        <v>30</v>
      </c>
      <c r="AX326" s="13" t="s">
        <v>78</v>
      </c>
      <c r="AY326" s="250" t="s">
        <v>128</v>
      </c>
    </row>
    <row r="327" s="2" customFormat="1">
      <c r="A327" s="37"/>
      <c r="B327" s="38"/>
      <c r="C327" s="215" t="s">
        <v>476</v>
      </c>
      <c r="D327" s="215" t="s">
        <v>129</v>
      </c>
      <c r="E327" s="216" t="s">
        <v>423</v>
      </c>
      <c r="F327" s="217" t="s">
        <v>424</v>
      </c>
      <c r="G327" s="218" t="s">
        <v>176</v>
      </c>
      <c r="H327" s="219">
        <v>20.5</v>
      </c>
      <c r="I327" s="220"/>
      <c r="J327" s="221">
        <f>ROUND(I327*H327,2)</f>
        <v>0</v>
      </c>
      <c r="K327" s="217" t="s">
        <v>158</v>
      </c>
      <c r="L327" s="43"/>
      <c r="M327" s="222" t="s">
        <v>1</v>
      </c>
      <c r="N327" s="223" t="s">
        <v>38</v>
      </c>
      <c r="O327" s="90"/>
      <c r="P327" s="224">
        <f>O327*H327</f>
        <v>0</v>
      </c>
      <c r="Q327" s="224">
        <v>0.00033</v>
      </c>
      <c r="R327" s="224">
        <f>Q327*H327</f>
        <v>0.0067650000000000002</v>
      </c>
      <c r="S327" s="224">
        <v>0</v>
      </c>
      <c r="T327" s="225">
        <f>S327*H327</f>
        <v>0</v>
      </c>
      <c r="U327" s="37"/>
      <c r="V327" s="37"/>
      <c r="W327" s="37"/>
      <c r="X327" s="37"/>
      <c r="Y327" s="37"/>
      <c r="Z327" s="37"/>
      <c r="AA327" s="37"/>
      <c r="AB327" s="37"/>
      <c r="AC327" s="37"/>
      <c r="AD327" s="37"/>
      <c r="AE327" s="37"/>
      <c r="AR327" s="226" t="s">
        <v>88</v>
      </c>
      <c r="AT327" s="226" t="s">
        <v>129</v>
      </c>
      <c r="AU327" s="226" t="s">
        <v>82</v>
      </c>
      <c r="AY327" s="16" t="s">
        <v>128</v>
      </c>
      <c r="BE327" s="227">
        <f>IF(N327="základní",J327,0)</f>
        <v>0</v>
      </c>
      <c r="BF327" s="227">
        <f>IF(N327="snížená",J327,0)</f>
        <v>0</v>
      </c>
      <c r="BG327" s="227">
        <f>IF(N327="zákl. přenesená",J327,0)</f>
        <v>0</v>
      </c>
      <c r="BH327" s="227">
        <f>IF(N327="sníž. přenesená",J327,0)</f>
        <v>0</v>
      </c>
      <c r="BI327" s="227">
        <f>IF(N327="nulová",J327,0)</f>
        <v>0</v>
      </c>
      <c r="BJ327" s="16" t="s">
        <v>78</v>
      </c>
      <c r="BK327" s="227">
        <f>ROUND(I327*H327,2)</f>
        <v>0</v>
      </c>
      <c r="BL327" s="16" t="s">
        <v>88</v>
      </c>
      <c r="BM327" s="226" t="s">
        <v>1185</v>
      </c>
    </row>
    <row r="328" s="2" customFormat="1">
      <c r="A328" s="37"/>
      <c r="B328" s="38"/>
      <c r="C328" s="39"/>
      <c r="D328" s="228" t="s">
        <v>160</v>
      </c>
      <c r="E328" s="39"/>
      <c r="F328" s="239" t="s">
        <v>426</v>
      </c>
      <c r="G328" s="39"/>
      <c r="H328" s="39"/>
      <c r="I328" s="230"/>
      <c r="J328" s="39"/>
      <c r="K328" s="39"/>
      <c r="L328" s="43"/>
      <c r="M328" s="231"/>
      <c r="N328" s="232"/>
      <c r="O328" s="90"/>
      <c r="P328" s="90"/>
      <c r="Q328" s="90"/>
      <c r="R328" s="90"/>
      <c r="S328" s="90"/>
      <c r="T328" s="91"/>
      <c r="U328" s="37"/>
      <c r="V328" s="37"/>
      <c r="W328" s="37"/>
      <c r="X328" s="37"/>
      <c r="Y328" s="37"/>
      <c r="Z328" s="37"/>
      <c r="AA328" s="37"/>
      <c r="AB328" s="37"/>
      <c r="AC328" s="37"/>
      <c r="AD328" s="37"/>
      <c r="AE328" s="37"/>
      <c r="AT328" s="16" t="s">
        <v>160</v>
      </c>
      <c r="AU328" s="16" t="s">
        <v>82</v>
      </c>
    </row>
    <row r="329" s="13" customFormat="1">
      <c r="A329" s="13"/>
      <c r="B329" s="240"/>
      <c r="C329" s="241"/>
      <c r="D329" s="228" t="s">
        <v>162</v>
      </c>
      <c r="E329" s="242" t="s">
        <v>1</v>
      </c>
      <c r="F329" s="243" t="s">
        <v>1186</v>
      </c>
      <c r="G329" s="241"/>
      <c r="H329" s="244">
        <v>20.5</v>
      </c>
      <c r="I329" s="245"/>
      <c r="J329" s="241"/>
      <c r="K329" s="241"/>
      <c r="L329" s="246"/>
      <c r="M329" s="247"/>
      <c r="N329" s="248"/>
      <c r="O329" s="248"/>
      <c r="P329" s="248"/>
      <c r="Q329" s="248"/>
      <c r="R329" s="248"/>
      <c r="S329" s="248"/>
      <c r="T329" s="249"/>
      <c r="U329" s="13"/>
      <c r="V329" s="13"/>
      <c r="W329" s="13"/>
      <c r="X329" s="13"/>
      <c r="Y329" s="13"/>
      <c r="Z329" s="13"/>
      <c r="AA329" s="13"/>
      <c r="AB329" s="13"/>
      <c r="AC329" s="13"/>
      <c r="AD329" s="13"/>
      <c r="AE329" s="13"/>
      <c r="AT329" s="250" t="s">
        <v>162</v>
      </c>
      <c r="AU329" s="250" t="s">
        <v>82</v>
      </c>
      <c r="AV329" s="13" t="s">
        <v>82</v>
      </c>
      <c r="AW329" s="13" t="s">
        <v>30</v>
      </c>
      <c r="AX329" s="13" t="s">
        <v>78</v>
      </c>
      <c r="AY329" s="250" t="s">
        <v>128</v>
      </c>
    </row>
    <row r="330" s="2" customFormat="1" ht="16.5" customHeight="1">
      <c r="A330" s="37"/>
      <c r="B330" s="38"/>
      <c r="C330" s="215" t="s">
        <v>482</v>
      </c>
      <c r="D330" s="215" t="s">
        <v>129</v>
      </c>
      <c r="E330" s="216" t="s">
        <v>428</v>
      </c>
      <c r="F330" s="217" t="s">
        <v>429</v>
      </c>
      <c r="G330" s="218" t="s">
        <v>176</v>
      </c>
      <c r="H330" s="219">
        <v>20.5</v>
      </c>
      <c r="I330" s="220"/>
      <c r="J330" s="221">
        <f>ROUND(I330*H330,2)</f>
        <v>0</v>
      </c>
      <c r="K330" s="217" t="s">
        <v>158</v>
      </c>
      <c r="L330" s="43"/>
      <c r="M330" s="222" t="s">
        <v>1</v>
      </c>
      <c r="N330" s="223" t="s">
        <v>38</v>
      </c>
      <c r="O330" s="90"/>
      <c r="P330" s="224">
        <f>O330*H330</f>
        <v>0</v>
      </c>
      <c r="Q330" s="224">
        <v>0</v>
      </c>
      <c r="R330" s="224">
        <f>Q330*H330</f>
        <v>0</v>
      </c>
      <c r="S330" s="224">
        <v>0</v>
      </c>
      <c r="T330" s="225">
        <f>S330*H330</f>
        <v>0</v>
      </c>
      <c r="U330" s="37"/>
      <c r="V330" s="37"/>
      <c r="W330" s="37"/>
      <c r="X330" s="37"/>
      <c r="Y330" s="37"/>
      <c r="Z330" s="37"/>
      <c r="AA330" s="37"/>
      <c r="AB330" s="37"/>
      <c r="AC330" s="37"/>
      <c r="AD330" s="37"/>
      <c r="AE330" s="37"/>
      <c r="AR330" s="226" t="s">
        <v>88</v>
      </c>
      <c r="AT330" s="226" t="s">
        <v>129</v>
      </c>
      <c r="AU330" s="226" t="s">
        <v>82</v>
      </c>
      <c r="AY330" s="16" t="s">
        <v>128</v>
      </c>
      <c r="BE330" s="227">
        <f>IF(N330="základní",J330,0)</f>
        <v>0</v>
      </c>
      <c r="BF330" s="227">
        <f>IF(N330="snížená",J330,0)</f>
        <v>0</v>
      </c>
      <c r="BG330" s="227">
        <f>IF(N330="zákl. přenesená",J330,0)</f>
        <v>0</v>
      </c>
      <c r="BH330" s="227">
        <f>IF(N330="sníž. přenesená",J330,0)</f>
        <v>0</v>
      </c>
      <c r="BI330" s="227">
        <f>IF(N330="nulová",J330,0)</f>
        <v>0</v>
      </c>
      <c r="BJ330" s="16" t="s">
        <v>78</v>
      </c>
      <c r="BK330" s="227">
        <f>ROUND(I330*H330,2)</f>
        <v>0</v>
      </c>
      <c r="BL330" s="16" t="s">
        <v>88</v>
      </c>
      <c r="BM330" s="226" t="s">
        <v>1187</v>
      </c>
    </row>
    <row r="331" s="2" customFormat="1">
      <c r="A331" s="37"/>
      <c r="B331" s="38"/>
      <c r="C331" s="39"/>
      <c r="D331" s="228" t="s">
        <v>160</v>
      </c>
      <c r="E331" s="39"/>
      <c r="F331" s="239" t="s">
        <v>431</v>
      </c>
      <c r="G331" s="39"/>
      <c r="H331" s="39"/>
      <c r="I331" s="230"/>
      <c r="J331" s="39"/>
      <c r="K331" s="39"/>
      <c r="L331" s="43"/>
      <c r="M331" s="231"/>
      <c r="N331" s="232"/>
      <c r="O331" s="90"/>
      <c r="P331" s="90"/>
      <c r="Q331" s="90"/>
      <c r="R331" s="90"/>
      <c r="S331" s="90"/>
      <c r="T331" s="91"/>
      <c r="U331" s="37"/>
      <c r="V331" s="37"/>
      <c r="W331" s="37"/>
      <c r="X331" s="37"/>
      <c r="Y331" s="37"/>
      <c r="Z331" s="37"/>
      <c r="AA331" s="37"/>
      <c r="AB331" s="37"/>
      <c r="AC331" s="37"/>
      <c r="AD331" s="37"/>
      <c r="AE331" s="37"/>
      <c r="AT331" s="16" t="s">
        <v>160</v>
      </c>
      <c r="AU331" s="16" t="s">
        <v>82</v>
      </c>
    </row>
    <row r="332" s="13" customFormat="1">
      <c r="A332" s="13"/>
      <c r="B332" s="240"/>
      <c r="C332" s="241"/>
      <c r="D332" s="228" t="s">
        <v>162</v>
      </c>
      <c r="E332" s="242" t="s">
        <v>1</v>
      </c>
      <c r="F332" s="243" t="s">
        <v>1186</v>
      </c>
      <c r="G332" s="241"/>
      <c r="H332" s="244">
        <v>20.5</v>
      </c>
      <c r="I332" s="245"/>
      <c r="J332" s="241"/>
      <c r="K332" s="241"/>
      <c r="L332" s="246"/>
      <c r="M332" s="247"/>
      <c r="N332" s="248"/>
      <c r="O332" s="248"/>
      <c r="P332" s="248"/>
      <c r="Q332" s="248"/>
      <c r="R332" s="248"/>
      <c r="S332" s="248"/>
      <c r="T332" s="249"/>
      <c r="U332" s="13"/>
      <c r="V332" s="13"/>
      <c r="W332" s="13"/>
      <c r="X332" s="13"/>
      <c r="Y332" s="13"/>
      <c r="Z332" s="13"/>
      <c r="AA332" s="13"/>
      <c r="AB332" s="13"/>
      <c r="AC332" s="13"/>
      <c r="AD332" s="13"/>
      <c r="AE332" s="13"/>
      <c r="AT332" s="250" t="s">
        <v>162</v>
      </c>
      <c r="AU332" s="250" t="s">
        <v>82</v>
      </c>
      <c r="AV332" s="13" t="s">
        <v>82</v>
      </c>
      <c r="AW332" s="13" t="s">
        <v>30</v>
      </c>
      <c r="AX332" s="13" t="s">
        <v>78</v>
      </c>
      <c r="AY332" s="250" t="s">
        <v>128</v>
      </c>
    </row>
    <row r="333" s="2" customFormat="1">
      <c r="A333" s="37"/>
      <c r="B333" s="38"/>
      <c r="C333" s="215" t="s">
        <v>487</v>
      </c>
      <c r="D333" s="215" t="s">
        <v>129</v>
      </c>
      <c r="E333" s="216" t="s">
        <v>1188</v>
      </c>
      <c r="F333" s="217" t="s">
        <v>434</v>
      </c>
      <c r="G333" s="218" t="s">
        <v>176</v>
      </c>
      <c r="H333" s="219">
        <v>5</v>
      </c>
      <c r="I333" s="220"/>
      <c r="J333" s="221">
        <f>ROUND(I333*H333,2)</f>
        <v>0</v>
      </c>
      <c r="K333" s="217" t="s">
        <v>1</v>
      </c>
      <c r="L333" s="43"/>
      <c r="M333" s="222" t="s">
        <v>1</v>
      </c>
      <c r="N333" s="223" t="s">
        <v>38</v>
      </c>
      <c r="O333" s="90"/>
      <c r="P333" s="224">
        <f>O333*H333</f>
        <v>0</v>
      </c>
      <c r="Q333" s="224">
        <v>0.13944999999999999</v>
      </c>
      <c r="R333" s="224">
        <f>Q333*H333</f>
        <v>0.69724999999999993</v>
      </c>
      <c r="S333" s="224">
        <v>0</v>
      </c>
      <c r="T333" s="225">
        <f>S333*H333</f>
        <v>0</v>
      </c>
      <c r="U333" s="37"/>
      <c r="V333" s="37"/>
      <c r="W333" s="37"/>
      <c r="X333" s="37"/>
      <c r="Y333" s="37"/>
      <c r="Z333" s="37"/>
      <c r="AA333" s="37"/>
      <c r="AB333" s="37"/>
      <c r="AC333" s="37"/>
      <c r="AD333" s="37"/>
      <c r="AE333" s="37"/>
      <c r="AR333" s="226" t="s">
        <v>88</v>
      </c>
      <c r="AT333" s="226" t="s">
        <v>129</v>
      </c>
      <c r="AU333" s="226" t="s">
        <v>82</v>
      </c>
      <c r="AY333" s="16" t="s">
        <v>128</v>
      </c>
      <c r="BE333" s="227">
        <f>IF(N333="základní",J333,0)</f>
        <v>0</v>
      </c>
      <c r="BF333" s="227">
        <f>IF(N333="snížená",J333,0)</f>
        <v>0</v>
      </c>
      <c r="BG333" s="227">
        <f>IF(N333="zákl. přenesená",J333,0)</f>
        <v>0</v>
      </c>
      <c r="BH333" s="227">
        <f>IF(N333="sníž. přenesená",J333,0)</f>
        <v>0</v>
      </c>
      <c r="BI333" s="227">
        <f>IF(N333="nulová",J333,0)</f>
        <v>0</v>
      </c>
      <c r="BJ333" s="16" t="s">
        <v>78</v>
      </c>
      <c r="BK333" s="227">
        <f>ROUND(I333*H333,2)</f>
        <v>0</v>
      </c>
      <c r="BL333" s="16" t="s">
        <v>88</v>
      </c>
      <c r="BM333" s="226" t="s">
        <v>1189</v>
      </c>
    </row>
    <row r="334" s="2" customFormat="1">
      <c r="A334" s="37"/>
      <c r="B334" s="38"/>
      <c r="C334" s="39"/>
      <c r="D334" s="228" t="s">
        <v>160</v>
      </c>
      <c r="E334" s="39"/>
      <c r="F334" s="239" t="s">
        <v>436</v>
      </c>
      <c r="G334" s="39"/>
      <c r="H334" s="39"/>
      <c r="I334" s="230"/>
      <c r="J334" s="39"/>
      <c r="K334" s="39"/>
      <c r="L334" s="43"/>
      <c r="M334" s="231"/>
      <c r="N334" s="232"/>
      <c r="O334" s="90"/>
      <c r="P334" s="90"/>
      <c r="Q334" s="90"/>
      <c r="R334" s="90"/>
      <c r="S334" s="90"/>
      <c r="T334" s="91"/>
      <c r="U334" s="37"/>
      <c r="V334" s="37"/>
      <c r="W334" s="37"/>
      <c r="X334" s="37"/>
      <c r="Y334" s="37"/>
      <c r="Z334" s="37"/>
      <c r="AA334" s="37"/>
      <c r="AB334" s="37"/>
      <c r="AC334" s="37"/>
      <c r="AD334" s="37"/>
      <c r="AE334" s="37"/>
      <c r="AT334" s="16" t="s">
        <v>160</v>
      </c>
      <c r="AU334" s="16" t="s">
        <v>82</v>
      </c>
    </row>
    <row r="335" s="2" customFormat="1">
      <c r="A335" s="37"/>
      <c r="B335" s="38"/>
      <c r="C335" s="39"/>
      <c r="D335" s="228" t="s">
        <v>134</v>
      </c>
      <c r="E335" s="39"/>
      <c r="F335" s="229" t="s">
        <v>1190</v>
      </c>
      <c r="G335" s="39"/>
      <c r="H335" s="39"/>
      <c r="I335" s="230"/>
      <c r="J335" s="39"/>
      <c r="K335" s="39"/>
      <c r="L335" s="43"/>
      <c r="M335" s="231"/>
      <c r="N335" s="232"/>
      <c r="O335" s="90"/>
      <c r="P335" s="90"/>
      <c r="Q335" s="90"/>
      <c r="R335" s="90"/>
      <c r="S335" s="90"/>
      <c r="T335" s="91"/>
      <c r="U335" s="37"/>
      <c r="V335" s="37"/>
      <c r="W335" s="37"/>
      <c r="X335" s="37"/>
      <c r="Y335" s="37"/>
      <c r="Z335" s="37"/>
      <c r="AA335" s="37"/>
      <c r="AB335" s="37"/>
      <c r="AC335" s="37"/>
      <c r="AD335" s="37"/>
      <c r="AE335" s="37"/>
      <c r="AT335" s="16" t="s">
        <v>134</v>
      </c>
      <c r="AU335" s="16" t="s">
        <v>82</v>
      </c>
    </row>
    <row r="336" s="13" customFormat="1">
      <c r="A336" s="13"/>
      <c r="B336" s="240"/>
      <c r="C336" s="241"/>
      <c r="D336" s="228" t="s">
        <v>162</v>
      </c>
      <c r="E336" s="242" t="s">
        <v>1</v>
      </c>
      <c r="F336" s="243" t="s">
        <v>91</v>
      </c>
      <c r="G336" s="241"/>
      <c r="H336" s="244">
        <v>5</v>
      </c>
      <c r="I336" s="245"/>
      <c r="J336" s="241"/>
      <c r="K336" s="241"/>
      <c r="L336" s="246"/>
      <c r="M336" s="247"/>
      <c r="N336" s="248"/>
      <c r="O336" s="248"/>
      <c r="P336" s="248"/>
      <c r="Q336" s="248"/>
      <c r="R336" s="248"/>
      <c r="S336" s="248"/>
      <c r="T336" s="249"/>
      <c r="U336" s="13"/>
      <c r="V336" s="13"/>
      <c r="W336" s="13"/>
      <c r="X336" s="13"/>
      <c r="Y336" s="13"/>
      <c r="Z336" s="13"/>
      <c r="AA336" s="13"/>
      <c r="AB336" s="13"/>
      <c r="AC336" s="13"/>
      <c r="AD336" s="13"/>
      <c r="AE336" s="13"/>
      <c r="AT336" s="250" t="s">
        <v>162</v>
      </c>
      <c r="AU336" s="250" t="s">
        <v>82</v>
      </c>
      <c r="AV336" s="13" t="s">
        <v>82</v>
      </c>
      <c r="AW336" s="13" t="s">
        <v>30</v>
      </c>
      <c r="AX336" s="13" t="s">
        <v>78</v>
      </c>
      <c r="AY336" s="250" t="s">
        <v>128</v>
      </c>
    </row>
    <row r="337" s="2" customFormat="1" ht="16.5" customHeight="1">
      <c r="A337" s="37"/>
      <c r="B337" s="38"/>
      <c r="C337" s="251" t="s">
        <v>492</v>
      </c>
      <c r="D337" s="251" t="s">
        <v>200</v>
      </c>
      <c r="E337" s="252" t="s">
        <v>445</v>
      </c>
      <c r="F337" s="253" t="s">
        <v>446</v>
      </c>
      <c r="G337" s="254" t="s">
        <v>176</v>
      </c>
      <c r="H337" s="255">
        <v>5.0999999999999996</v>
      </c>
      <c r="I337" s="256"/>
      <c r="J337" s="257">
        <f>ROUND(I337*H337,2)</f>
        <v>0</v>
      </c>
      <c r="K337" s="253" t="s">
        <v>158</v>
      </c>
      <c r="L337" s="258"/>
      <c r="M337" s="259" t="s">
        <v>1</v>
      </c>
      <c r="N337" s="260" t="s">
        <v>38</v>
      </c>
      <c r="O337" s="90"/>
      <c r="P337" s="224">
        <f>O337*H337</f>
        <v>0</v>
      </c>
      <c r="Q337" s="224">
        <v>0.14999999999999999</v>
      </c>
      <c r="R337" s="224">
        <f>Q337*H337</f>
        <v>0.7649999999999999</v>
      </c>
      <c r="S337" s="224">
        <v>0</v>
      </c>
      <c r="T337" s="225">
        <f>S337*H337</f>
        <v>0</v>
      </c>
      <c r="U337" s="37"/>
      <c r="V337" s="37"/>
      <c r="W337" s="37"/>
      <c r="X337" s="37"/>
      <c r="Y337" s="37"/>
      <c r="Z337" s="37"/>
      <c r="AA337" s="37"/>
      <c r="AB337" s="37"/>
      <c r="AC337" s="37"/>
      <c r="AD337" s="37"/>
      <c r="AE337" s="37"/>
      <c r="AR337" s="226" t="s">
        <v>100</v>
      </c>
      <c r="AT337" s="226" t="s">
        <v>200</v>
      </c>
      <c r="AU337" s="226" t="s">
        <v>82</v>
      </c>
      <c r="AY337" s="16" t="s">
        <v>128</v>
      </c>
      <c r="BE337" s="227">
        <f>IF(N337="základní",J337,0)</f>
        <v>0</v>
      </c>
      <c r="BF337" s="227">
        <f>IF(N337="snížená",J337,0)</f>
        <v>0</v>
      </c>
      <c r="BG337" s="227">
        <f>IF(N337="zákl. přenesená",J337,0)</f>
        <v>0</v>
      </c>
      <c r="BH337" s="227">
        <f>IF(N337="sníž. přenesená",J337,0)</f>
        <v>0</v>
      </c>
      <c r="BI337" s="227">
        <f>IF(N337="nulová",J337,0)</f>
        <v>0</v>
      </c>
      <c r="BJ337" s="16" t="s">
        <v>78</v>
      </c>
      <c r="BK337" s="227">
        <f>ROUND(I337*H337,2)</f>
        <v>0</v>
      </c>
      <c r="BL337" s="16" t="s">
        <v>88</v>
      </c>
      <c r="BM337" s="226" t="s">
        <v>1191</v>
      </c>
    </row>
    <row r="338" s="2" customFormat="1">
      <c r="A338" s="37"/>
      <c r="B338" s="38"/>
      <c r="C338" s="39"/>
      <c r="D338" s="228" t="s">
        <v>160</v>
      </c>
      <c r="E338" s="39"/>
      <c r="F338" s="239" t="s">
        <v>446</v>
      </c>
      <c r="G338" s="39"/>
      <c r="H338" s="39"/>
      <c r="I338" s="230"/>
      <c r="J338" s="39"/>
      <c r="K338" s="39"/>
      <c r="L338" s="43"/>
      <c r="M338" s="231"/>
      <c r="N338" s="232"/>
      <c r="O338" s="90"/>
      <c r="P338" s="90"/>
      <c r="Q338" s="90"/>
      <c r="R338" s="90"/>
      <c r="S338" s="90"/>
      <c r="T338" s="91"/>
      <c r="U338" s="37"/>
      <c r="V338" s="37"/>
      <c r="W338" s="37"/>
      <c r="X338" s="37"/>
      <c r="Y338" s="37"/>
      <c r="Z338" s="37"/>
      <c r="AA338" s="37"/>
      <c r="AB338" s="37"/>
      <c r="AC338" s="37"/>
      <c r="AD338" s="37"/>
      <c r="AE338" s="37"/>
      <c r="AT338" s="16" t="s">
        <v>160</v>
      </c>
      <c r="AU338" s="16" t="s">
        <v>82</v>
      </c>
    </row>
    <row r="339" s="2" customFormat="1">
      <c r="A339" s="37"/>
      <c r="B339" s="38"/>
      <c r="C339" s="39"/>
      <c r="D339" s="228" t="s">
        <v>134</v>
      </c>
      <c r="E339" s="39"/>
      <c r="F339" s="229" t="s">
        <v>448</v>
      </c>
      <c r="G339" s="39"/>
      <c r="H339" s="39"/>
      <c r="I339" s="230"/>
      <c r="J339" s="39"/>
      <c r="K339" s="39"/>
      <c r="L339" s="43"/>
      <c r="M339" s="231"/>
      <c r="N339" s="232"/>
      <c r="O339" s="90"/>
      <c r="P339" s="90"/>
      <c r="Q339" s="90"/>
      <c r="R339" s="90"/>
      <c r="S339" s="90"/>
      <c r="T339" s="91"/>
      <c r="U339" s="37"/>
      <c r="V339" s="37"/>
      <c r="W339" s="37"/>
      <c r="X339" s="37"/>
      <c r="Y339" s="37"/>
      <c r="Z339" s="37"/>
      <c r="AA339" s="37"/>
      <c r="AB339" s="37"/>
      <c r="AC339" s="37"/>
      <c r="AD339" s="37"/>
      <c r="AE339" s="37"/>
      <c r="AT339" s="16" t="s">
        <v>134</v>
      </c>
      <c r="AU339" s="16" t="s">
        <v>82</v>
      </c>
    </row>
    <row r="340" s="13" customFormat="1">
      <c r="A340" s="13"/>
      <c r="B340" s="240"/>
      <c r="C340" s="241"/>
      <c r="D340" s="228" t="s">
        <v>162</v>
      </c>
      <c r="E340" s="241"/>
      <c r="F340" s="243" t="s">
        <v>1192</v>
      </c>
      <c r="G340" s="241"/>
      <c r="H340" s="244">
        <v>5.0999999999999996</v>
      </c>
      <c r="I340" s="245"/>
      <c r="J340" s="241"/>
      <c r="K340" s="241"/>
      <c r="L340" s="246"/>
      <c r="M340" s="247"/>
      <c r="N340" s="248"/>
      <c r="O340" s="248"/>
      <c r="P340" s="248"/>
      <c r="Q340" s="248"/>
      <c r="R340" s="248"/>
      <c r="S340" s="248"/>
      <c r="T340" s="249"/>
      <c r="U340" s="13"/>
      <c r="V340" s="13"/>
      <c r="W340" s="13"/>
      <c r="X340" s="13"/>
      <c r="Y340" s="13"/>
      <c r="Z340" s="13"/>
      <c r="AA340" s="13"/>
      <c r="AB340" s="13"/>
      <c r="AC340" s="13"/>
      <c r="AD340" s="13"/>
      <c r="AE340" s="13"/>
      <c r="AT340" s="250" t="s">
        <v>162</v>
      </c>
      <c r="AU340" s="250" t="s">
        <v>82</v>
      </c>
      <c r="AV340" s="13" t="s">
        <v>82</v>
      </c>
      <c r="AW340" s="13" t="s">
        <v>4</v>
      </c>
      <c r="AX340" s="13" t="s">
        <v>78</v>
      </c>
      <c r="AY340" s="250" t="s">
        <v>128</v>
      </c>
    </row>
    <row r="341" s="2" customFormat="1">
      <c r="A341" s="37"/>
      <c r="B341" s="38"/>
      <c r="C341" s="215" t="s">
        <v>499</v>
      </c>
      <c r="D341" s="215" t="s">
        <v>129</v>
      </c>
      <c r="E341" s="216" t="s">
        <v>451</v>
      </c>
      <c r="F341" s="217" t="s">
        <v>452</v>
      </c>
      <c r="G341" s="218" t="s">
        <v>176</v>
      </c>
      <c r="H341" s="219">
        <v>46.399999999999999</v>
      </c>
      <c r="I341" s="220"/>
      <c r="J341" s="221">
        <f>ROUND(I341*H341,2)</f>
        <v>0</v>
      </c>
      <c r="K341" s="217" t="s">
        <v>158</v>
      </c>
      <c r="L341" s="43"/>
      <c r="M341" s="222" t="s">
        <v>1</v>
      </c>
      <c r="N341" s="223" t="s">
        <v>38</v>
      </c>
      <c r="O341" s="90"/>
      <c r="P341" s="224">
        <f>O341*H341</f>
        <v>0</v>
      </c>
      <c r="Q341" s="224">
        <v>0.00034000000000000002</v>
      </c>
      <c r="R341" s="224">
        <f>Q341*H341</f>
        <v>0.015776000000000002</v>
      </c>
      <c r="S341" s="224">
        <v>0</v>
      </c>
      <c r="T341" s="225">
        <f>S341*H341</f>
        <v>0</v>
      </c>
      <c r="U341" s="37"/>
      <c r="V341" s="37"/>
      <c r="W341" s="37"/>
      <c r="X341" s="37"/>
      <c r="Y341" s="37"/>
      <c r="Z341" s="37"/>
      <c r="AA341" s="37"/>
      <c r="AB341" s="37"/>
      <c r="AC341" s="37"/>
      <c r="AD341" s="37"/>
      <c r="AE341" s="37"/>
      <c r="AR341" s="226" t="s">
        <v>88</v>
      </c>
      <c r="AT341" s="226" t="s">
        <v>129</v>
      </c>
      <c r="AU341" s="226" t="s">
        <v>82</v>
      </c>
      <c r="AY341" s="16" t="s">
        <v>128</v>
      </c>
      <c r="BE341" s="227">
        <f>IF(N341="základní",J341,0)</f>
        <v>0</v>
      </c>
      <c r="BF341" s="227">
        <f>IF(N341="snížená",J341,0)</f>
        <v>0</v>
      </c>
      <c r="BG341" s="227">
        <f>IF(N341="zákl. přenesená",J341,0)</f>
        <v>0</v>
      </c>
      <c r="BH341" s="227">
        <f>IF(N341="sníž. přenesená",J341,0)</f>
        <v>0</v>
      </c>
      <c r="BI341" s="227">
        <f>IF(N341="nulová",J341,0)</f>
        <v>0</v>
      </c>
      <c r="BJ341" s="16" t="s">
        <v>78</v>
      </c>
      <c r="BK341" s="227">
        <f>ROUND(I341*H341,2)</f>
        <v>0</v>
      </c>
      <c r="BL341" s="16" t="s">
        <v>88</v>
      </c>
      <c r="BM341" s="226" t="s">
        <v>1193</v>
      </c>
    </row>
    <row r="342" s="2" customFormat="1">
      <c r="A342" s="37"/>
      <c r="B342" s="38"/>
      <c r="C342" s="39"/>
      <c r="D342" s="228" t="s">
        <v>160</v>
      </c>
      <c r="E342" s="39"/>
      <c r="F342" s="239" t="s">
        <v>454</v>
      </c>
      <c r="G342" s="39"/>
      <c r="H342" s="39"/>
      <c r="I342" s="230"/>
      <c r="J342" s="39"/>
      <c r="K342" s="39"/>
      <c r="L342" s="43"/>
      <c r="M342" s="231"/>
      <c r="N342" s="232"/>
      <c r="O342" s="90"/>
      <c r="P342" s="90"/>
      <c r="Q342" s="90"/>
      <c r="R342" s="90"/>
      <c r="S342" s="90"/>
      <c r="T342" s="91"/>
      <c r="U342" s="37"/>
      <c r="V342" s="37"/>
      <c r="W342" s="37"/>
      <c r="X342" s="37"/>
      <c r="Y342" s="37"/>
      <c r="Z342" s="37"/>
      <c r="AA342" s="37"/>
      <c r="AB342" s="37"/>
      <c r="AC342" s="37"/>
      <c r="AD342" s="37"/>
      <c r="AE342" s="37"/>
      <c r="AT342" s="16" t="s">
        <v>160</v>
      </c>
      <c r="AU342" s="16" t="s">
        <v>82</v>
      </c>
    </row>
    <row r="343" s="2" customFormat="1">
      <c r="A343" s="37"/>
      <c r="B343" s="38"/>
      <c r="C343" s="39"/>
      <c r="D343" s="228" t="s">
        <v>134</v>
      </c>
      <c r="E343" s="39"/>
      <c r="F343" s="229" t="s">
        <v>894</v>
      </c>
      <c r="G343" s="39"/>
      <c r="H343" s="39"/>
      <c r="I343" s="230"/>
      <c r="J343" s="39"/>
      <c r="K343" s="39"/>
      <c r="L343" s="43"/>
      <c r="M343" s="231"/>
      <c r="N343" s="232"/>
      <c r="O343" s="90"/>
      <c r="P343" s="90"/>
      <c r="Q343" s="90"/>
      <c r="R343" s="90"/>
      <c r="S343" s="90"/>
      <c r="T343" s="91"/>
      <c r="U343" s="37"/>
      <c r="V343" s="37"/>
      <c r="W343" s="37"/>
      <c r="X343" s="37"/>
      <c r="Y343" s="37"/>
      <c r="Z343" s="37"/>
      <c r="AA343" s="37"/>
      <c r="AB343" s="37"/>
      <c r="AC343" s="37"/>
      <c r="AD343" s="37"/>
      <c r="AE343" s="37"/>
      <c r="AT343" s="16" t="s">
        <v>134</v>
      </c>
      <c r="AU343" s="16" t="s">
        <v>82</v>
      </c>
    </row>
    <row r="344" s="13" customFormat="1">
      <c r="A344" s="13"/>
      <c r="B344" s="240"/>
      <c r="C344" s="241"/>
      <c r="D344" s="228" t="s">
        <v>162</v>
      </c>
      <c r="E344" s="242" t="s">
        <v>1</v>
      </c>
      <c r="F344" s="243" t="s">
        <v>1194</v>
      </c>
      <c r="G344" s="241"/>
      <c r="H344" s="244">
        <v>46.399999999999999</v>
      </c>
      <c r="I344" s="245"/>
      <c r="J344" s="241"/>
      <c r="K344" s="241"/>
      <c r="L344" s="246"/>
      <c r="M344" s="247"/>
      <c r="N344" s="248"/>
      <c r="O344" s="248"/>
      <c r="P344" s="248"/>
      <c r="Q344" s="248"/>
      <c r="R344" s="248"/>
      <c r="S344" s="248"/>
      <c r="T344" s="249"/>
      <c r="U344" s="13"/>
      <c r="V344" s="13"/>
      <c r="W344" s="13"/>
      <c r="X344" s="13"/>
      <c r="Y344" s="13"/>
      <c r="Z344" s="13"/>
      <c r="AA344" s="13"/>
      <c r="AB344" s="13"/>
      <c r="AC344" s="13"/>
      <c r="AD344" s="13"/>
      <c r="AE344" s="13"/>
      <c r="AT344" s="250" t="s">
        <v>162</v>
      </c>
      <c r="AU344" s="250" t="s">
        <v>82</v>
      </c>
      <c r="AV344" s="13" t="s">
        <v>82</v>
      </c>
      <c r="AW344" s="13" t="s">
        <v>30</v>
      </c>
      <c r="AX344" s="13" t="s">
        <v>78</v>
      </c>
      <c r="AY344" s="250" t="s">
        <v>128</v>
      </c>
    </row>
    <row r="345" s="2" customFormat="1" ht="21.75" customHeight="1">
      <c r="A345" s="37"/>
      <c r="B345" s="38"/>
      <c r="C345" s="215" t="s">
        <v>506</v>
      </c>
      <c r="D345" s="215" t="s">
        <v>129</v>
      </c>
      <c r="E345" s="216" t="s">
        <v>458</v>
      </c>
      <c r="F345" s="217" t="s">
        <v>459</v>
      </c>
      <c r="G345" s="218" t="s">
        <v>176</v>
      </c>
      <c r="H345" s="219">
        <v>47.299999999999997</v>
      </c>
      <c r="I345" s="220"/>
      <c r="J345" s="221">
        <f>ROUND(I345*H345,2)</f>
        <v>0</v>
      </c>
      <c r="K345" s="217" t="s">
        <v>158</v>
      </c>
      <c r="L345" s="43"/>
      <c r="M345" s="222" t="s">
        <v>1</v>
      </c>
      <c r="N345" s="223" t="s">
        <v>38</v>
      </c>
      <c r="O345" s="90"/>
      <c r="P345" s="224">
        <f>O345*H345</f>
        <v>0</v>
      </c>
      <c r="Q345" s="224">
        <v>0</v>
      </c>
      <c r="R345" s="224">
        <f>Q345*H345</f>
        <v>0</v>
      </c>
      <c r="S345" s="224">
        <v>0</v>
      </c>
      <c r="T345" s="225">
        <f>S345*H345</f>
        <v>0</v>
      </c>
      <c r="U345" s="37"/>
      <c r="V345" s="37"/>
      <c r="W345" s="37"/>
      <c r="X345" s="37"/>
      <c r="Y345" s="37"/>
      <c r="Z345" s="37"/>
      <c r="AA345" s="37"/>
      <c r="AB345" s="37"/>
      <c r="AC345" s="37"/>
      <c r="AD345" s="37"/>
      <c r="AE345" s="37"/>
      <c r="AR345" s="226" t="s">
        <v>88</v>
      </c>
      <c r="AT345" s="226" t="s">
        <v>129</v>
      </c>
      <c r="AU345" s="226" t="s">
        <v>82</v>
      </c>
      <c r="AY345" s="16" t="s">
        <v>128</v>
      </c>
      <c r="BE345" s="227">
        <f>IF(N345="základní",J345,0)</f>
        <v>0</v>
      </c>
      <c r="BF345" s="227">
        <f>IF(N345="snížená",J345,0)</f>
        <v>0</v>
      </c>
      <c r="BG345" s="227">
        <f>IF(N345="zákl. přenesená",J345,0)</f>
        <v>0</v>
      </c>
      <c r="BH345" s="227">
        <f>IF(N345="sníž. přenesená",J345,0)</f>
        <v>0</v>
      </c>
      <c r="BI345" s="227">
        <f>IF(N345="nulová",J345,0)</f>
        <v>0</v>
      </c>
      <c r="BJ345" s="16" t="s">
        <v>78</v>
      </c>
      <c r="BK345" s="227">
        <f>ROUND(I345*H345,2)</f>
        <v>0</v>
      </c>
      <c r="BL345" s="16" t="s">
        <v>88</v>
      </c>
      <c r="BM345" s="226" t="s">
        <v>1195</v>
      </c>
    </row>
    <row r="346" s="2" customFormat="1">
      <c r="A346" s="37"/>
      <c r="B346" s="38"/>
      <c r="C346" s="39"/>
      <c r="D346" s="228" t="s">
        <v>160</v>
      </c>
      <c r="E346" s="39"/>
      <c r="F346" s="239" t="s">
        <v>461</v>
      </c>
      <c r="G346" s="39"/>
      <c r="H346" s="39"/>
      <c r="I346" s="230"/>
      <c r="J346" s="39"/>
      <c r="K346" s="39"/>
      <c r="L346" s="43"/>
      <c r="M346" s="231"/>
      <c r="N346" s="232"/>
      <c r="O346" s="90"/>
      <c r="P346" s="90"/>
      <c r="Q346" s="90"/>
      <c r="R346" s="90"/>
      <c r="S346" s="90"/>
      <c r="T346" s="91"/>
      <c r="U346" s="37"/>
      <c r="V346" s="37"/>
      <c r="W346" s="37"/>
      <c r="X346" s="37"/>
      <c r="Y346" s="37"/>
      <c r="Z346" s="37"/>
      <c r="AA346" s="37"/>
      <c r="AB346" s="37"/>
      <c r="AC346" s="37"/>
      <c r="AD346" s="37"/>
      <c r="AE346" s="37"/>
      <c r="AT346" s="16" t="s">
        <v>160</v>
      </c>
      <c r="AU346" s="16" t="s">
        <v>82</v>
      </c>
    </row>
    <row r="347" s="2" customFormat="1">
      <c r="A347" s="37"/>
      <c r="B347" s="38"/>
      <c r="C347" s="39"/>
      <c r="D347" s="228" t="s">
        <v>134</v>
      </c>
      <c r="E347" s="39"/>
      <c r="F347" s="229" t="s">
        <v>462</v>
      </c>
      <c r="G347" s="39"/>
      <c r="H347" s="39"/>
      <c r="I347" s="230"/>
      <c r="J347" s="39"/>
      <c r="K347" s="39"/>
      <c r="L347" s="43"/>
      <c r="M347" s="231"/>
      <c r="N347" s="232"/>
      <c r="O347" s="90"/>
      <c r="P347" s="90"/>
      <c r="Q347" s="90"/>
      <c r="R347" s="90"/>
      <c r="S347" s="90"/>
      <c r="T347" s="91"/>
      <c r="U347" s="37"/>
      <c r="V347" s="37"/>
      <c r="W347" s="37"/>
      <c r="X347" s="37"/>
      <c r="Y347" s="37"/>
      <c r="Z347" s="37"/>
      <c r="AA347" s="37"/>
      <c r="AB347" s="37"/>
      <c r="AC347" s="37"/>
      <c r="AD347" s="37"/>
      <c r="AE347" s="37"/>
      <c r="AT347" s="16" t="s">
        <v>134</v>
      </c>
      <c r="AU347" s="16" t="s">
        <v>82</v>
      </c>
    </row>
    <row r="348" s="13" customFormat="1">
      <c r="A348" s="13"/>
      <c r="B348" s="240"/>
      <c r="C348" s="241"/>
      <c r="D348" s="228" t="s">
        <v>162</v>
      </c>
      <c r="E348" s="242" t="s">
        <v>1</v>
      </c>
      <c r="F348" s="243" t="s">
        <v>1196</v>
      </c>
      <c r="G348" s="241"/>
      <c r="H348" s="244">
        <v>47.299999999999997</v>
      </c>
      <c r="I348" s="245"/>
      <c r="J348" s="241"/>
      <c r="K348" s="241"/>
      <c r="L348" s="246"/>
      <c r="M348" s="247"/>
      <c r="N348" s="248"/>
      <c r="O348" s="248"/>
      <c r="P348" s="248"/>
      <c r="Q348" s="248"/>
      <c r="R348" s="248"/>
      <c r="S348" s="248"/>
      <c r="T348" s="249"/>
      <c r="U348" s="13"/>
      <c r="V348" s="13"/>
      <c r="W348" s="13"/>
      <c r="X348" s="13"/>
      <c r="Y348" s="13"/>
      <c r="Z348" s="13"/>
      <c r="AA348" s="13"/>
      <c r="AB348" s="13"/>
      <c r="AC348" s="13"/>
      <c r="AD348" s="13"/>
      <c r="AE348" s="13"/>
      <c r="AT348" s="250" t="s">
        <v>162</v>
      </c>
      <c r="AU348" s="250" t="s">
        <v>82</v>
      </c>
      <c r="AV348" s="13" t="s">
        <v>82</v>
      </c>
      <c r="AW348" s="13" t="s">
        <v>30</v>
      </c>
      <c r="AX348" s="13" t="s">
        <v>78</v>
      </c>
      <c r="AY348" s="250" t="s">
        <v>128</v>
      </c>
    </row>
    <row r="349" s="2" customFormat="1">
      <c r="A349" s="37"/>
      <c r="B349" s="38"/>
      <c r="C349" s="215" t="s">
        <v>511</v>
      </c>
      <c r="D349" s="215" t="s">
        <v>129</v>
      </c>
      <c r="E349" s="216" t="s">
        <v>465</v>
      </c>
      <c r="F349" s="217" t="s">
        <v>466</v>
      </c>
      <c r="G349" s="218" t="s">
        <v>176</v>
      </c>
      <c r="H349" s="219">
        <v>2.6000000000000001</v>
      </c>
      <c r="I349" s="220"/>
      <c r="J349" s="221">
        <f>ROUND(I349*H349,2)</f>
        <v>0</v>
      </c>
      <c r="K349" s="217" t="s">
        <v>158</v>
      </c>
      <c r="L349" s="43"/>
      <c r="M349" s="222" t="s">
        <v>1</v>
      </c>
      <c r="N349" s="223" t="s">
        <v>38</v>
      </c>
      <c r="O349" s="90"/>
      <c r="P349" s="224">
        <f>O349*H349</f>
        <v>0</v>
      </c>
      <c r="Q349" s="224">
        <v>0.00017000000000000001</v>
      </c>
      <c r="R349" s="224">
        <f>Q349*H349</f>
        <v>0.00044200000000000006</v>
      </c>
      <c r="S349" s="224">
        <v>0</v>
      </c>
      <c r="T349" s="225">
        <f>S349*H349</f>
        <v>0</v>
      </c>
      <c r="U349" s="37"/>
      <c r="V349" s="37"/>
      <c r="W349" s="37"/>
      <c r="X349" s="37"/>
      <c r="Y349" s="37"/>
      <c r="Z349" s="37"/>
      <c r="AA349" s="37"/>
      <c r="AB349" s="37"/>
      <c r="AC349" s="37"/>
      <c r="AD349" s="37"/>
      <c r="AE349" s="37"/>
      <c r="AR349" s="226" t="s">
        <v>88</v>
      </c>
      <c r="AT349" s="226" t="s">
        <v>129</v>
      </c>
      <c r="AU349" s="226" t="s">
        <v>82</v>
      </c>
      <c r="AY349" s="16" t="s">
        <v>128</v>
      </c>
      <c r="BE349" s="227">
        <f>IF(N349="základní",J349,0)</f>
        <v>0</v>
      </c>
      <c r="BF349" s="227">
        <f>IF(N349="snížená",J349,0)</f>
        <v>0</v>
      </c>
      <c r="BG349" s="227">
        <f>IF(N349="zákl. přenesená",J349,0)</f>
        <v>0</v>
      </c>
      <c r="BH349" s="227">
        <f>IF(N349="sníž. přenesená",J349,0)</f>
        <v>0</v>
      </c>
      <c r="BI349" s="227">
        <f>IF(N349="nulová",J349,0)</f>
        <v>0</v>
      </c>
      <c r="BJ349" s="16" t="s">
        <v>78</v>
      </c>
      <c r="BK349" s="227">
        <f>ROUND(I349*H349,2)</f>
        <v>0</v>
      </c>
      <c r="BL349" s="16" t="s">
        <v>88</v>
      </c>
      <c r="BM349" s="226" t="s">
        <v>1197</v>
      </c>
    </row>
    <row r="350" s="2" customFormat="1">
      <c r="A350" s="37"/>
      <c r="B350" s="38"/>
      <c r="C350" s="39"/>
      <c r="D350" s="228" t="s">
        <v>160</v>
      </c>
      <c r="E350" s="39"/>
      <c r="F350" s="239" t="s">
        <v>468</v>
      </c>
      <c r="G350" s="39"/>
      <c r="H350" s="39"/>
      <c r="I350" s="230"/>
      <c r="J350" s="39"/>
      <c r="K350" s="39"/>
      <c r="L350" s="43"/>
      <c r="M350" s="231"/>
      <c r="N350" s="232"/>
      <c r="O350" s="90"/>
      <c r="P350" s="90"/>
      <c r="Q350" s="90"/>
      <c r="R350" s="90"/>
      <c r="S350" s="90"/>
      <c r="T350" s="91"/>
      <c r="U350" s="37"/>
      <c r="V350" s="37"/>
      <c r="W350" s="37"/>
      <c r="X350" s="37"/>
      <c r="Y350" s="37"/>
      <c r="Z350" s="37"/>
      <c r="AA350" s="37"/>
      <c r="AB350" s="37"/>
      <c r="AC350" s="37"/>
      <c r="AD350" s="37"/>
      <c r="AE350" s="37"/>
      <c r="AT350" s="16" t="s">
        <v>160</v>
      </c>
      <c r="AU350" s="16" t="s">
        <v>82</v>
      </c>
    </row>
    <row r="351" s="13" customFormat="1">
      <c r="A351" s="13"/>
      <c r="B351" s="240"/>
      <c r="C351" s="241"/>
      <c r="D351" s="228" t="s">
        <v>162</v>
      </c>
      <c r="E351" s="242" t="s">
        <v>1</v>
      </c>
      <c r="F351" s="243" t="s">
        <v>1198</v>
      </c>
      <c r="G351" s="241"/>
      <c r="H351" s="244">
        <v>2.6000000000000001</v>
      </c>
      <c r="I351" s="245"/>
      <c r="J351" s="241"/>
      <c r="K351" s="241"/>
      <c r="L351" s="246"/>
      <c r="M351" s="247"/>
      <c r="N351" s="248"/>
      <c r="O351" s="248"/>
      <c r="P351" s="248"/>
      <c r="Q351" s="248"/>
      <c r="R351" s="248"/>
      <c r="S351" s="248"/>
      <c r="T351" s="249"/>
      <c r="U351" s="13"/>
      <c r="V351" s="13"/>
      <c r="W351" s="13"/>
      <c r="X351" s="13"/>
      <c r="Y351" s="13"/>
      <c r="Z351" s="13"/>
      <c r="AA351" s="13"/>
      <c r="AB351" s="13"/>
      <c r="AC351" s="13"/>
      <c r="AD351" s="13"/>
      <c r="AE351" s="13"/>
      <c r="AT351" s="250" t="s">
        <v>162</v>
      </c>
      <c r="AU351" s="250" t="s">
        <v>82</v>
      </c>
      <c r="AV351" s="13" t="s">
        <v>82</v>
      </c>
      <c r="AW351" s="13" t="s">
        <v>30</v>
      </c>
      <c r="AX351" s="13" t="s">
        <v>78</v>
      </c>
      <c r="AY351" s="250" t="s">
        <v>128</v>
      </c>
    </row>
    <row r="352" s="2" customFormat="1">
      <c r="A352" s="37"/>
      <c r="B352" s="38"/>
      <c r="C352" s="215" t="s">
        <v>518</v>
      </c>
      <c r="D352" s="215" t="s">
        <v>129</v>
      </c>
      <c r="E352" s="216" t="s">
        <v>1199</v>
      </c>
      <c r="F352" s="217" t="s">
        <v>1200</v>
      </c>
      <c r="G352" s="218" t="s">
        <v>176</v>
      </c>
      <c r="H352" s="219">
        <v>35</v>
      </c>
      <c r="I352" s="220"/>
      <c r="J352" s="221">
        <f>ROUND(I352*H352,2)</f>
        <v>0</v>
      </c>
      <c r="K352" s="217" t="s">
        <v>1</v>
      </c>
      <c r="L352" s="43"/>
      <c r="M352" s="222" t="s">
        <v>1</v>
      </c>
      <c r="N352" s="223" t="s">
        <v>38</v>
      </c>
      <c r="O352" s="90"/>
      <c r="P352" s="224">
        <f>O352*H352</f>
        <v>0</v>
      </c>
      <c r="Q352" s="224">
        <v>0</v>
      </c>
      <c r="R352" s="224">
        <f>Q352*H352</f>
        <v>0</v>
      </c>
      <c r="S352" s="224">
        <v>0</v>
      </c>
      <c r="T352" s="225">
        <f>S352*H352</f>
        <v>0</v>
      </c>
      <c r="U352" s="37"/>
      <c r="V352" s="37"/>
      <c r="W352" s="37"/>
      <c r="X352" s="37"/>
      <c r="Y352" s="37"/>
      <c r="Z352" s="37"/>
      <c r="AA352" s="37"/>
      <c r="AB352" s="37"/>
      <c r="AC352" s="37"/>
      <c r="AD352" s="37"/>
      <c r="AE352" s="37"/>
      <c r="AR352" s="226" t="s">
        <v>88</v>
      </c>
      <c r="AT352" s="226" t="s">
        <v>129</v>
      </c>
      <c r="AU352" s="226" t="s">
        <v>82</v>
      </c>
      <c r="AY352" s="16" t="s">
        <v>128</v>
      </c>
      <c r="BE352" s="227">
        <f>IF(N352="základní",J352,0)</f>
        <v>0</v>
      </c>
      <c r="BF352" s="227">
        <f>IF(N352="snížená",J352,0)</f>
        <v>0</v>
      </c>
      <c r="BG352" s="227">
        <f>IF(N352="zákl. přenesená",J352,0)</f>
        <v>0</v>
      </c>
      <c r="BH352" s="227">
        <f>IF(N352="sníž. přenesená",J352,0)</f>
        <v>0</v>
      </c>
      <c r="BI352" s="227">
        <f>IF(N352="nulová",J352,0)</f>
        <v>0</v>
      </c>
      <c r="BJ352" s="16" t="s">
        <v>78</v>
      </c>
      <c r="BK352" s="227">
        <f>ROUND(I352*H352,2)</f>
        <v>0</v>
      </c>
      <c r="BL352" s="16" t="s">
        <v>88</v>
      </c>
      <c r="BM352" s="226" t="s">
        <v>1201</v>
      </c>
    </row>
    <row r="353" s="2" customFormat="1">
      <c r="A353" s="37"/>
      <c r="B353" s="38"/>
      <c r="C353" s="39"/>
      <c r="D353" s="228" t="s">
        <v>160</v>
      </c>
      <c r="E353" s="39"/>
      <c r="F353" s="239" t="s">
        <v>1202</v>
      </c>
      <c r="G353" s="39"/>
      <c r="H353" s="39"/>
      <c r="I353" s="230"/>
      <c r="J353" s="39"/>
      <c r="K353" s="39"/>
      <c r="L353" s="43"/>
      <c r="M353" s="231"/>
      <c r="N353" s="232"/>
      <c r="O353" s="90"/>
      <c r="P353" s="90"/>
      <c r="Q353" s="90"/>
      <c r="R353" s="90"/>
      <c r="S353" s="90"/>
      <c r="T353" s="91"/>
      <c r="U353" s="37"/>
      <c r="V353" s="37"/>
      <c r="W353" s="37"/>
      <c r="X353" s="37"/>
      <c r="Y353" s="37"/>
      <c r="Z353" s="37"/>
      <c r="AA353" s="37"/>
      <c r="AB353" s="37"/>
      <c r="AC353" s="37"/>
      <c r="AD353" s="37"/>
      <c r="AE353" s="37"/>
      <c r="AT353" s="16" t="s">
        <v>160</v>
      </c>
      <c r="AU353" s="16" t="s">
        <v>82</v>
      </c>
    </row>
    <row r="354" s="2" customFormat="1">
      <c r="A354" s="37"/>
      <c r="B354" s="38"/>
      <c r="C354" s="39"/>
      <c r="D354" s="228" t="s">
        <v>134</v>
      </c>
      <c r="E354" s="39"/>
      <c r="F354" s="229" t="s">
        <v>1203</v>
      </c>
      <c r="G354" s="39"/>
      <c r="H354" s="39"/>
      <c r="I354" s="230"/>
      <c r="J354" s="39"/>
      <c r="K354" s="39"/>
      <c r="L354" s="43"/>
      <c r="M354" s="231"/>
      <c r="N354" s="232"/>
      <c r="O354" s="90"/>
      <c r="P354" s="90"/>
      <c r="Q354" s="90"/>
      <c r="R354" s="90"/>
      <c r="S354" s="90"/>
      <c r="T354" s="91"/>
      <c r="U354" s="37"/>
      <c r="V354" s="37"/>
      <c r="W354" s="37"/>
      <c r="X354" s="37"/>
      <c r="Y354" s="37"/>
      <c r="Z354" s="37"/>
      <c r="AA354" s="37"/>
      <c r="AB354" s="37"/>
      <c r="AC354" s="37"/>
      <c r="AD354" s="37"/>
      <c r="AE354" s="37"/>
      <c r="AT354" s="16" t="s">
        <v>134</v>
      </c>
      <c r="AU354" s="16" t="s">
        <v>82</v>
      </c>
    </row>
    <row r="355" s="13" customFormat="1">
      <c r="A355" s="13"/>
      <c r="B355" s="240"/>
      <c r="C355" s="241"/>
      <c r="D355" s="228" t="s">
        <v>162</v>
      </c>
      <c r="E355" s="242" t="s">
        <v>1</v>
      </c>
      <c r="F355" s="243" t="s">
        <v>1204</v>
      </c>
      <c r="G355" s="241"/>
      <c r="H355" s="244">
        <v>35</v>
      </c>
      <c r="I355" s="245"/>
      <c r="J355" s="241"/>
      <c r="K355" s="241"/>
      <c r="L355" s="246"/>
      <c r="M355" s="247"/>
      <c r="N355" s="248"/>
      <c r="O355" s="248"/>
      <c r="P355" s="248"/>
      <c r="Q355" s="248"/>
      <c r="R355" s="248"/>
      <c r="S355" s="248"/>
      <c r="T355" s="249"/>
      <c r="U355" s="13"/>
      <c r="V355" s="13"/>
      <c r="W355" s="13"/>
      <c r="X355" s="13"/>
      <c r="Y355" s="13"/>
      <c r="Z355" s="13"/>
      <c r="AA355" s="13"/>
      <c r="AB355" s="13"/>
      <c r="AC355" s="13"/>
      <c r="AD355" s="13"/>
      <c r="AE355" s="13"/>
      <c r="AT355" s="250" t="s">
        <v>162</v>
      </c>
      <c r="AU355" s="250" t="s">
        <v>82</v>
      </c>
      <c r="AV355" s="13" t="s">
        <v>82</v>
      </c>
      <c r="AW355" s="13" t="s">
        <v>30</v>
      </c>
      <c r="AX355" s="13" t="s">
        <v>78</v>
      </c>
      <c r="AY355" s="250" t="s">
        <v>128</v>
      </c>
    </row>
    <row r="356" s="2" customFormat="1" ht="16.5" customHeight="1">
      <c r="A356" s="37"/>
      <c r="B356" s="38"/>
      <c r="C356" s="215" t="s">
        <v>524</v>
      </c>
      <c r="D356" s="215" t="s">
        <v>129</v>
      </c>
      <c r="E356" s="216" t="s">
        <v>541</v>
      </c>
      <c r="F356" s="217" t="s">
        <v>542</v>
      </c>
      <c r="G356" s="218" t="s">
        <v>183</v>
      </c>
      <c r="H356" s="219">
        <v>18.789999999999999</v>
      </c>
      <c r="I356" s="220"/>
      <c r="J356" s="221">
        <f>ROUND(I356*H356,2)</f>
        <v>0</v>
      </c>
      <c r="K356" s="217" t="s">
        <v>158</v>
      </c>
      <c r="L356" s="43"/>
      <c r="M356" s="222" t="s">
        <v>1</v>
      </c>
      <c r="N356" s="223" t="s">
        <v>38</v>
      </c>
      <c r="O356" s="90"/>
      <c r="P356" s="224">
        <f>O356*H356</f>
        <v>0</v>
      </c>
      <c r="Q356" s="224">
        <v>0.12171</v>
      </c>
      <c r="R356" s="224">
        <f>Q356*H356</f>
        <v>2.2869308999999998</v>
      </c>
      <c r="S356" s="224">
        <v>2.3999999999999999</v>
      </c>
      <c r="T356" s="225">
        <f>S356*H356</f>
        <v>45.095999999999997</v>
      </c>
      <c r="U356" s="37"/>
      <c r="V356" s="37"/>
      <c r="W356" s="37"/>
      <c r="X356" s="37"/>
      <c r="Y356" s="37"/>
      <c r="Z356" s="37"/>
      <c r="AA356" s="37"/>
      <c r="AB356" s="37"/>
      <c r="AC356" s="37"/>
      <c r="AD356" s="37"/>
      <c r="AE356" s="37"/>
      <c r="AR356" s="226" t="s">
        <v>88</v>
      </c>
      <c r="AT356" s="226" t="s">
        <v>129</v>
      </c>
      <c r="AU356" s="226" t="s">
        <v>82</v>
      </c>
      <c r="AY356" s="16" t="s">
        <v>128</v>
      </c>
      <c r="BE356" s="227">
        <f>IF(N356="základní",J356,0)</f>
        <v>0</v>
      </c>
      <c r="BF356" s="227">
        <f>IF(N356="snížená",J356,0)</f>
        <v>0</v>
      </c>
      <c r="BG356" s="227">
        <f>IF(N356="zákl. přenesená",J356,0)</f>
        <v>0</v>
      </c>
      <c r="BH356" s="227">
        <f>IF(N356="sníž. přenesená",J356,0)</f>
        <v>0</v>
      </c>
      <c r="BI356" s="227">
        <f>IF(N356="nulová",J356,0)</f>
        <v>0</v>
      </c>
      <c r="BJ356" s="16" t="s">
        <v>78</v>
      </c>
      <c r="BK356" s="227">
        <f>ROUND(I356*H356,2)</f>
        <v>0</v>
      </c>
      <c r="BL356" s="16" t="s">
        <v>88</v>
      </c>
      <c r="BM356" s="226" t="s">
        <v>1205</v>
      </c>
    </row>
    <row r="357" s="2" customFormat="1">
      <c r="A357" s="37"/>
      <c r="B357" s="38"/>
      <c r="C357" s="39"/>
      <c r="D357" s="228" t="s">
        <v>160</v>
      </c>
      <c r="E357" s="39"/>
      <c r="F357" s="239" t="s">
        <v>544</v>
      </c>
      <c r="G357" s="39"/>
      <c r="H357" s="39"/>
      <c r="I357" s="230"/>
      <c r="J357" s="39"/>
      <c r="K357" s="39"/>
      <c r="L357" s="43"/>
      <c r="M357" s="231"/>
      <c r="N357" s="232"/>
      <c r="O357" s="90"/>
      <c r="P357" s="90"/>
      <c r="Q357" s="90"/>
      <c r="R357" s="90"/>
      <c r="S357" s="90"/>
      <c r="T357" s="91"/>
      <c r="U357" s="37"/>
      <c r="V357" s="37"/>
      <c r="W357" s="37"/>
      <c r="X357" s="37"/>
      <c r="Y357" s="37"/>
      <c r="Z357" s="37"/>
      <c r="AA357" s="37"/>
      <c r="AB357" s="37"/>
      <c r="AC357" s="37"/>
      <c r="AD357" s="37"/>
      <c r="AE357" s="37"/>
      <c r="AT357" s="16" t="s">
        <v>160</v>
      </c>
      <c r="AU357" s="16" t="s">
        <v>82</v>
      </c>
    </row>
    <row r="358" s="2" customFormat="1">
      <c r="A358" s="37"/>
      <c r="B358" s="38"/>
      <c r="C358" s="39"/>
      <c r="D358" s="228" t="s">
        <v>134</v>
      </c>
      <c r="E358" s="39"/>
      <c r="F358" s="229" t="s">
        <v>1206</v>
      </c>
      <c r="G358" s="39"/>
      <c r="H358" s="39"/>
      <c r="I358" s="230"/>
      <c r="J358" s="39"/>
      <c r="K358" s="39"/>
      <c r="L358" s="43"/>
      <c r="M358" s="231"/>
      <c r="N358" s="232"/>
      <c r="O358" s="90"/>
      <c r="P358" s="90"/>
      <c r="Q358" s="90"/>
      <c r="R358" s="90"/>
      <c r="S358" s="90"/>
      <c r="T358" s="91"/>
      <c r="U358" s="37"/>
      <c r="V358" s="37"/>
      <c r="W358" s="37"/>
      <c r="X358" s="37"/>
      <c r="Y358" s="37"/>
      <c r="Z358" s="37"/>
      <c r="AA358" s="37"/>
      <c r="AB358" s="37"/>
      <c r="AC358" s="37"/>
      <c r="AD358" s="37"/>
      <c r="AE358" s="37"/>
      <c r="AT358" s="16" t="s">
        <v>134</v>
      </c>
      <c r="AU358" s="16" t="s">
        <v>82</v>
      </c>
    </row>
    <row r="359" s="13" customFormat="1">
      <c r="A359" s="13"/>
      <c r="B359" s="240"/>
      <c r="C359" s="241"/>
      <c r="D359" s="228" t="s">
        <v>162</v>
      </c>
      <c r="E359" s="242" t="s">
        <v>1</v>
      </c>
      <c r="F359" s="243" t="s">
        <v>1207</v>
      </c>
      <c r="G359" s="241"/>
      <c r="H359" s="244">
        <v>18.789999999999999</v>
      </c>
      <c r="I359" s="245"/>
      <c r="J359" s="241"/>
      <c r="K359" s="241"/>
      <c r="L359" s="246"/>
      <c r="M359" s="247"/>
      <c r="N359" s="248"/>
      <c r="O359" s="248"/>
      <c r="P359" s="248"/>
      <c r="Q359" s="248"/>
      <c r="R359" s="248"/>
      <c r="S359" s="248"/>
      <c r="T359" s="249"/>
      <c r="U359" s="13"/>
      <c r="V359" s="13"/>
      <c r="W359" s="13"/>
      <c r="X359" s="13"/>
      <c r="Y359" s="13"/>
      <c r="Z359" s="13"/>
      <c r="AA359" s="13"/>
      <c r="AB359" s="13"/>
      <c r="AC359" s="13"/>
      <c r="AD359" s="13"/>
      <c r="AE359" s="13"/>
      <c r="AT359" s="250" t="s">
        <v>162</v>
      </c>
      <c r="AU359" s="250" t="s">
        <v>82</v>
      </c>
      <c r="AV359" s="13" t="s">
        <v>82</v>
      </c>
      <c r="AW359" s="13" t="s">
        <v>30</v>
      </c>
      <c r="AX359" s="13" t="s">
        <v>78</v>
      </c>
      <c r="AY359" s="250" t="s">
        <v>128</v>
      </c>
    </row>
    <row r="360" s="2" customFormat="1">
      <c r="A360" s="37"/>
      <c r="B360" s="38"/>
      <c r="C360" s="215" t="s">
        <v>529</v>
      </c>
      <c r="D360" s="215" t="s">
        <v>129</v>
      </c>
      <c r="E360" s="216" t="s">
        <v>1208</v>
      </c>
      <c r="F360" s="217" t="s">
        <v>1209</v>
      </c>
      <c r="G360" s="218" t="s">
        <v>372</v>
      </c>
      <c r="H360" s="219">
        <v>2356</v>
      </c>
      <c r="I360" s="220"/>
      <c r="J360" s="221">
        <f>ROUND(I360*H360,2)</f>
        <v>0</v>
      </c>
      <c r="K360" s="217" t="s">
        <v>158</v>
      </c>
      <c r="L360" s="43"/>
      <c r="M360" s="222" t="s">
        <v>1</v>
      </c>
      <c r="N360" s="223" t="s">
        <v>38</v>
      </c>
      <c r="O360" s="90"/>
      <c r="P360" s="224">
        <f>O360*H360</f>
        <v>0</v>
      </c>
      <c r="Q360" s="224">
        <v>0</v>
      </c>
      <c r="R360" s="224">
        <f>Q360*H360</f>
        <v>0</v>
      </c>
      <c r="S360" s="224">
        <v>0.001</v>
      </c>
      <c r="T360" s="225">
        <f>S360*H360</f>
        <v>2.3559999999999999</v>
      </c>
      <c r="U360" s="37"/>
      <c r="V360" s="37"/>
      <c r="W360" s="37"/>
      <c r="X360" s="37"/>
      <c r="Y360" s="37"/>
      <c r="Z360" s="37"/>
      <c r="AA360" s="37"/>
      <c r="AB360" s="37"/>
      <c r="AC360" s="37"/>
      <c r="AD360" s="37"/>
      <c r="AE360" s="37"/>
      <c r="AR360" s="226" t="s">
        <v>88</v>
      </c>
      <c r="AT360" s="226" t="s">
        <v>129</v>
      </c>
      <c r="AU360" s="226" t="s">
        <v>82</v>
      </c>
      <c r="AY360" s="16" t="s">
        <v>128</v>
      </c>
      <c r="BE360" s="227">
        <f>IF(N360="základní",J360,0)</f>
        <v>0</v>
      </c>
      <c r="BF360" s="227">
        <f>IF(N360="snížená",J360,0)</f>
        <v>0</v>
      </c>
      <c r="BG360" s="227">
        <f>IF(N360="zákl. přenesená",J360,0)</f>
        <v>0</v>
      </c>
      <c r="BH360" s="227">
        <f>IF(N360="sníž. přenesená",J360,0)</f>
        <v>0</v>
      </c>
      <c r="BI360" s="227">
        <f>IF(N360="nulová",J360,0)</f>
        <v>0</v>
      </c>
      <c r="BJ360" s="16" t="s">
        <v>78</v>
      </c>
      <c r="BK360" s="227">
        <f>ROUND(I360*H360,2)</f>
        <v>0</v>
      </c>
      <c r="BL360" s="16" t="s">
        <v>88</v>
      </c>
      <c r="BM360" s="226" t="s">
        <v>1210</v>
      </c>
    </row>
    <row r="361" s="2" customFormat="1">
      <c r="A361" s="37"/>
      <c r="B361" s="38"/>
      <c r="C361" s="39"/>
      <c r="D361" s="228" t="s">
        <v>160</v>
      </c>
      <c r="E361" s="39"/>
      <c r="F361" s="239" t="s">
        <v>1211</v>
      </c>
      <c r="G361" s="39"/>
      <c r="H361" s="39"/>
      <c r="I361" s="230"/>
      <c r="J361" s="39"/>
      <c r="K361" s="39"/>
      <c r="L361" s="43"/>
      <c r="M361" s="231"/>
      <c r="N361" s="232"/>
      <c r="O361" s="90"/>
      <c r="P361" s="90"/>
      <c r="Q361" s="90"/>
      <c r="R361" s="90"/>
      <c r="S361" s="90"/>
      <c r="T361" s="91"/>
      <c r="U361" s="37"/>
      <c r="V361" s="37"/>
      <c r="W361" s="37"/>
      <c r="X361" s="37"/>
      <c r="Y361" s="37"/>
      <c r="Z361" s="37"/>
      <c r="AA361" s="37"/>
      <c r="AB361" s="37"/>
      <c r="AC361" s="37"/>
      <c r="AD361" s="37"/>
      <c r="AE361" s="37"/>
      <c r="AT361" s="16" t="s">
        <v>160</v>
      </c>
      <c r="AU361" s="16" t="s">
        <v>82</v>
      </c>
    </row>
    <row r="362" s="2" customFormat="1">
      <c r="A362" s="37"/>
      <c r="B362" s="38"/>
      <c r="C362" s="39"/>
      <c r="D362" s="228" t="s">
        <v>134</v>
      </c>
      <c r="E362" s="39"/>
      <c r="F362" s="229" t="s">
        <v>1212</v>
      </c>
      <c r="G362" s="39"/>
      <c r="H362" s="39"/>
      <c r="I362" s="230"/>
      <c r="J362" s="39"/>
      <c r="K362" s="39"/>
      <c r="L362" s="43"/>
      <c r="M362" s="231"/>
      <c r="N362" s="232"/>
      <c r="O362" s="90"/>
      <c r="P362" s="90"/>
      <c r="Q362" s="90"/>
      <c r="R362" s="90"/>
      <c r="S362" s="90"/>
      <c r="T362" s="91"/>
      <c r="U362" s="37"/>
      <c r="V362" s="37"/>
      <c r="W362" s="37"/>
      <c r="X362" s="37"/>
      <c r="Y362" s="37"/>
      <c r="Z362" s="37"/>
      <c r="AA362" s="37"/>
      <c r="AB362" s="37"/>
      <c r="AC362" s="37"/>
      <c r="AD362" s="37"/>
      <c r="AE362" s="37"/>
      <c r="AT362" s="16" t="s">
        <v>134</v>
      </c>
      <c r="AU362" s="16" t="s">
        <v>82</v>
      </c>
    </row>
    <row r="363" s="13" customFormat="1">
      <c r="A363" s="13"/>
      <c r="B363" s="240"/>
      <c r="C363" s="241"/>
      <c r="D363" s="228" t="s">
        <v>162</v>
      </c>
      <c r="E363" s="242" t="s">
        <v>1</v>
      </c>
      <c r="F363" s="243" t="s">
        <v>1213</v>
      </c>
      <c r="G363" s="241"/>
      <c r="H363" s="244">
        <v>2356</v>
      </c>
      <c r="I363" s="245"/>
      <c r="J363" s="241"/>
      <c r="K363" s="241"/>
      <c r="L363" s="246"/>
      <c r="M363" s="247"/>
      <c r="N363" s="248"/>
      <c r="O363" s="248"/>
      <c r="P363" s="248"/>
      <c r="Q363" s="248"/>
      <c r="R363" s="248"/>
      <c r="S363" s="248"/>
      <c r="T363" s="249"/>
      <c r="U363" s="13"/>
      <c r="V363" s="13"/>
      <c r="W363" s="13"/>
      <c r="X363" s="13"/>
      <c r="Y363" s="13"/>
      <c r="Z363" s="13"/>
      <c r="AA363" s="13"/>
      <c r="AB363" s="13"/>
      <c r="AC363" s="13"/>
      <c r="AD363" s="13"/>
      <c r="AE363" s="13"/>
      <c r="AT363" s="250" t="s">
        <v>162</v>
      </c>
      <c r="AU363" s="250" t="s">
        <v>82</v>
      </c>
      <c r="AV363" s="13" t="s">
        <v>82</v>
      </c>
      <c r="AW363" s="13" t="s">
        <v>30</v>
      </c>
      <c r="AX363" s="13" t="s">
        <v>78</v>
      </c>
      <c r="AY363" s="250" t="s">
        <v>128</v>
      </c>
    </row>
    <row r="364" s="2" customFormat="1">
      <c r="A364" s="37"/>
      <c r="B364" s="38"/>
      <c r="C364" s="215" t="s">
        <v>535</v>
      </c>
      <c r="D364" s="215" t="s">
        <v>129</v>
      </c>
      <c r="E364" s="216" t="s">
        <v>548</v>
      </c>
      <c r="F364" s="217" t="s">
        <v>549</v>
      </c>
      <c r="G364" s="218" t="s">
        <v>176</v>
      </c>
      <c r="H364" s="219">
        <v>19</v>
      </c>
      <c r="I364" s="220"/>
      <c r="J364" s="221">
        <f>ROUND(I364*H364,2)</f>
        <v>0</v>
      </c>
      <c r="K364" s="217" t="s">
        <v>158</v>
      </c>
      <c r="L364" s="43"/>
      <c r="M364" s="222" t="s">
        <v>1</v>
      </c>
      <c r="N364" s="223" t="s">
        <v>38</v>
      </c>
      <c r="O364" s="90"/>
      <c r="P364" s="224">
        <f>O364*H364</f>
        <v>0</v>
      </c>
      <c r="Q364" s="224">
        <v>0</v>
      </c>
      <c r="R364" s="224">
        <f>Q364*H364</f>
        <v>0</v>
      </c>
      <c r="S364" s="224">
        <v>0.025000000000000001</v>
      </c>
      <c r="T364" s="225">
        <f>S364*H364</f>
        <v>0.47500000000000003</v>
      </c>
      <c r="U364" s="37"/>
      <c r="V364" s="37"/>
      <c r="W364" s="37"/>
      <c r="X364" s="37"/>
      <c r="Y364" s="37"/>
      <c r="Z364" s="37"/>
      <c r="AA364" s="37"/>
      <c r="AB364" s="37"/>
      <c r="AC364" s="37"/>
      <c r="AD364" s="37"/>
      <c r="AE364" s="37"/>
      <c r="AR364" s="226" t="s">
        <v>88</v>
      </c>
      <c r="AT364" s="226" t="s">
        <v>129</v>
      </c>
      <c r="AU364" s="226" t="s">
        <v>82</v>
      </c>
      <c r="AY364" s="16" t="s">
        <v>128</v>
      </c>
      <c r="BE364" s="227">
        <f>IF(N364="základní",J364,0)</f>
        <v>0</v>
      </c>
      <c r="BF364" s="227">
        <f>IF(N364="snížená",J364,0)</f>
        <v>0</v>
      </c>
      <c r="BG364" s="227">
        <f>IF(N364="zákl. přenesená",J364,0)</f>
        <v>0</v>
      </c>
      <c r="BH364" s="227">
        <f>IF(N364="sníž. přenesená",J364,0)</f>
        <v>0</v>
      </c>
      <c r="BI364" s="227">
        <f>IF(N364="nulová",J364,0)</f>
        <v>0</v>
      </c>
      <c r="BJ364" s="16" t="s">
        <v>78</v>
      </c>
      <c r="BK364" s="227">
        <f>ROUND(I364*H364,2)</f>
        <v>0</v>
      </c>
      <c r="BL364" s="16" t="s">
        <v>88</v>
      </c>
      <c r="BM364" s="226" t="s">
        <v>1214</v>
      </c>
    </row>
    <row r="365" s="2" customFormat="1">
      <c r="A365" s="37"/>
      <c r="B365" s="38"/>
      <c r="C365" s="39"/>
      <c r="D365" s="228" t="s">
        <v>160</v>
      </c>
      <c r="E365" s="39"/>
      <c r="F365" s="239" t="s">
        <v>551</v>
      </c>
      <c r="G365" s="39"/>
      <c r="H365" s="39"/>
      <c r="I365" s="230"/>
      <c r="J365" s="39"/>
      <c r="K365" s="39"/>
      <c r="L365" s="43"/>
      <c r="M365" s="231"/>
      <c r="N365" s="232"/>
      <c r="O365" s="90"/>
      <c r="P365" s="90"/>
      <c r="Q365" s="90"/>
      <c r="R365" s="90"/>
      <c r="S365" s="90"/>
      <c r="T365" s="91"/>
      <c r="U365" s="37"/>
      <c r="V365" s="37"/>
      <c r="W365" s="37"/>
      <c r="X365" s="37"/>
      <c r="Y365" s="37"/>
      <c r="Z365" s="37"/>
      <c r="AA365" s="37"/>
      <c r="AB365" s="37"/>
      <c r="AC365" s="37"/>
      <c r="AD365" s="37"/>
      <c r="AE365" s="37"/>
      <c r="AT365" s="16" t="s">
        <v>160</v>
      </c>
      <c r="AU365" s="16" t="s">
        <v>82</v>
      </c>
    </row>
    <row r="366" s="2" customFormat="1">
      <c r="A366" s="37"/>
      <c r="B366" s="38"/>
      <c r="C366" s="39"/>
      <c r="D366" s="228" t="s">
        <v>134</v>
      </c>
      <c r="E366" s="39"/>
      <c r="F366" s="229" t="s">
        <v>909</v>
      </c>
      <c r="G366" s="39"/>
      <c r="H366" s="39"/>
      <c r="I366" s="230"/>
      <c r="J366" s="39"/>
      <c r="K366" s="39"/>
      <c r="L366" s="43"/>
      <c r="M366" s="231"/>
      <c r="N366" s="232"/>
      <c r="O366" s="90"/>
      <c r="P366" s="90"/>
      <c r="Q366" s="90"/>
      <c r="R366" s="90"/>
      <c r="S366" s="90"/>
      <c r="T366" s="91"/>
      <c r="U366" s="37"/>
      <c r="V366" s="37"/>
      <c r="W366" s="37"/>
      <c r="X366" s="37"/>
      <c r="Y366" s="37"/>
      <c r="Z366" s="37"/>
      <c r="AA366" s="37"/>
      <c r="AB366" s="37"/>
      <c r="AC366" s="37"/>
      <c r="AD366" s="37"/>
      <c r="AE366" s="37"/>
      <c r="AT366" s="16" t="s">
        <v>134</v>
      </c>
      <c r="AU366" s="16" t="s">
        <v>82</v>
      </c>
    </row>
    <row r="367" s="13" customFormat="1">
      <c r="A367" s="13"/>
      <c r="B367" s="240"/>
      <c r="C367" s="241"/>
      <c r="D367" s="228" t="s">
        <v>162</v>
      </c>
      <c r="E367" s="242" t="s">
        <v>1</v>
      </c>
      <c r="F367" s="243" t="s">
        <v>263</v>
      </c>
      <c r="G367" s="241"/>
      <c r="H367" s="244">
        <v>19</v>
      </c>
      <c r="I367" s="245"/>
      <c r="J367" s="241"/>
      <c r="K367" s="241"/>
      <c r="L367" s="246"/>
      <c r="M367" s="247"/>
      <c r="N367" s="248"/>
      <c r="O367" s="248"/>
      <c r="P367" s="248"/>
      <c r="Q367" s="248"/>
      <c r="R367" s="248"/>
      <c r="S367" s="248"/>
      <c r="T367" s="249"/>
      <c r="U367" s="13"/>
      <c r="V367" s="13"/>
      <c r="W367" s="13"/>
      <c r="X367" s="13"/>
      <c r="Y367" s="13"/>
      <c r="Z367" s="13"/>
      <c r="AA367" s="13"/>
      <c r="AB367" s="13"/>
      <c r="AC367" s="13"/>
      <c r="AD367" s="13"/>
      <c r="AE367" s="13"/>
      <c r="AT367" s="250" t="s">
        <v>162</v>
      </c>
      <c r="AU367" s="250" t="s">
        <v>82</v>
      </c>
      <c r="AV367" s="13" t="s">
        <v>82</v>
      </c>
      <c r="AW367" s="13" t="s">
        <v>30</v>
      </c>
      <c r="AX367" s="13" t="s">
        <v>78</v>
      </c>
      <c r="AY367" s="250" t="s">
        <v>128</v>
      </c>
    </row>
    <row r="368" s="2" customFormat="1">
      <c r="A368" s="37"/>
      <c r="B368" s="38"/>
      <c r="C368" s="215" t="s">
        <v>540</v>
      </c>
      <c r="D368" s="215" t="s">
        <v>129</v>
      </c>
      <c r="E368" s="216" t="s">
        <v>910</v>
      </c>
      <c r="F368" s="217" t="s">
        <v>911</v>
      </c>
      <c r="G368" s="218" t="s">
        <v>176</v>
      </c>
      <c r="H368" s="219">
        <v>7</v>
      </c>
      <c r="I368" s="220"/>
      <c r="J368" s="221">
        <f>ROUND(I368*H368,2)</f>
        <v>0</v>
      </c>
      <c r="K368" s="217" t="s">
        <v>158</v>
      </c>
      <c r="L368" s="43"/>
      <c r="M368" s="222" t="s">
        <v>1</v>
      </c>
      <c r="N368" s="223" t="s">
        <v>38</v>
      </c>
      <c r="O368" s="90"/>
      <c r="P368" s="224">
        <f>O368*H368</f>
        <v>0</v>
      </c>
      <c r="Q368" s="224">
        <v>9.0000000000000006E-05</v>
      </c>
      <c r="R368" s="224">
        <f>Q368*H368</f>
        <v>0.00063000000000000003</v>
      </c>
      <c r="S368" s="224">
        <v>0.042000000000000003</v>
      </c>
      <c r="T368" s="225">
        <f>S368*H368</f>
        <v>0.29400000000000004</v>
      </c>
      <c r="U368" s="37"/>
      <c r="V368" s="37"/>
      <c r="W368" s="37"/>
      <c r="X368" s="37"/>
      <c r="Y368" s="37"/>
      <c r="Z368" s="37"/>
      <c r="AA368" s="37"/>
      <c r="AB368" s="37"/>
      <c r="AC368" s="37"/>
      <c r="AD368" s="37"/>
      <c r="AE368" s="37"/>
      <c r="AR368" s="226" t="s">
        <v>88</v>
      </c>
      <c r="AT368" s="226" t="s">
        <v>129</v>
      </c>
      <c r="AU368" s="226" t="s">
        <v>82</v>
      </c>
      <c r="AY368" s="16" t="s">
        <v>128</v>
      </c>
      <c r="BE368" s="227">
        <f>IF(N368="základní",J368,0)</f>
        <v>0</v>
      </c>
      <c r="BF368" s="227">
        <f>IF(N368="snížená",J368,0)</f>
        <v>0</v>
      </c>
      <c r="BG368" s="227">
        <f>IF(N368="zákl. přenesená",J368,0)</f>
        <v>0</v>
      </c>
      <c r="BH368" s="227">
        <f>IF(N368="sníž. přenesená",J368,0)</f>
        <v>0</v>
      </c>
      <c r="BI368" s="227">
        <f>IF(N368="nulová",J368,0)</f>
        <v>0</v>
      </c>
      <c r="BJ368" s="16" t="s">
        <v>78</v>
      </c>
      <c r="BK368" s="227">
        <f>ROUND(I368*H368,2)</f>
        <v>0</v>
      </c>
      <c r="BL368" s="16" t="s">
        <v>88</v>
      </c>
      <c r="BM368" s="226" t="s">
        <v>1215</v>
      </c>
    </row>
    <row r="369" s="2" customFormat="1">
      <c r="A369" s="37"/>
      <c r="B369" s="38"/>
      <c r="C369" s="39"/>
      <c r="D369" s="228" t="s">
        <v>160</v>
      </c>
      <c r="E369" s="39"/>
      <c r="F369" s="239" t="s">
        <v>913</v>
      </c>
      <c r="G369" s="39"/>
      <c r="H369" s="39"/>
      <c r="I369" s="230"/>
      <c r="J369" s="39"/>
      <c r="K369" s="39"/>
      <c r="L369" s="43"/>
      <c r="M369" s="231"/>
      <c r="N369" s="232"/>
      <c r="O369" s="90"/>
      <c r="P369" s="90"/>
      <c r="Q369" s="90"/>
      <c r="R369" s="90"/>
      <c r="S369" s="90"/>
      <c r="T369" s="91"/>
      <c r="U369" s="37"/>
      <c r="V369" s="37"/>
      <c r="W369" s="37"/>
      <c r="X369" s="37"/>
      <c r="Y369" s="37"/>
      <c r="Z369" s="37"/>
      <c r="AA369" s="37"/>
      <c r="AB369" s="37"/>
      <c r="AC369" s="37"/>
      <c r="AD369" s="37"/>
      <c r="AE369" s="37"/>
      <c r="AT369" s="16" t="s">
        <v>160</v>
      </c>
      <c r="AU369" s="16" t="s">
        <v>82</v>
      </c>
    </row>
    <row r="370" s="2" customFormat="1">
      <c r="A370" s="37"/>
      <c r="B370" s="38"/>
      <c r="C370" s="39"/>
      <c r="D370" s="228" t="s">
        <v>134</v>
      </c>
      <c r="E370" s="39"/>
      <c r="F370" s="229" t="s">
        <v>914</v>
      </c>
      <c r="G370" s="39"/>
      <c r="H370" s="39"/>
      <c r="I370" s="230"/>
      <c r="J370" s="39"/>
      <c r="K370" s="39"/>
      <c r="L370" s="43"/>
      <c r="M370" s="231"/>
      <c r="N370" s="232"/>
      <c r="O370" s="90"/>
      <c r="P370" s="90"/>
      <c r="Q370" s="90"/>
      <c r="R370" s="90"/>
      <c r="S370" s="90"/>
      <c r="T370" s="91"/>
      <c r="U370" s="37"/>
      <c r="V370" s="37"/>
      <c r="W370" s="37"/>
      <c r="X370" s="37"/>
      <c r="Y370" s="37"/>
      <c r="Z370" s="37"/>
      <c r="AA370" s="37"/>
      <c r="AB370" s="37"/>
      <c r="AC370" s="37"/>
      <c r="AD370" s="37"/>
      <c r="AE370" s="37"/>
      <c r="AT370" s="16" t="s">
        <v>134</v>
      </c>
      <c r="AU370" s="16" t="s">
        <v>82</v>
      </c>
    </row>
    <row r="371" s="13" customFormat="1">
      <c r="A371" s="13"/>
      <c r="B371" s="240"/>
      <c r="C371" s="241"/>
      <c r="D371" s="228" t="s">
        <v>162</v>
      </c>
      <c r="E371" s="242" t="s">
        <v>1</v>
      </c>
      <c r="F371" s="243" t="s">
        <v>97</v>
      </c>
      <c r="G371" s="241"/>
      <c r="H371" s="244">
        <v>7</v>
      </c>
      <c r="I371" s="245"/>
      <c r="J371" s="241"/>
      <c r="K371" s="241"/>
      <c r="L371" s="246"/>
      <c r="M371" s="247"/>
      <c r="N371" s="248"/>
      <c r="O371" s="248"/>
      <c r="P371" s="248"/>
      <c r="Q371" s="248"/>
      <c r="R371" s="248"/>
      <c r="S371" s="248"/>
      <c r="T371" s="249"/>
      <c r="U371" s="13"/>
      <c r="V371" s="13"/>
      <c r="W371" s="13"/>
      <c r="X371" s="13"/>
      <c r="Y371" s="13"/>
      <c r="Z371" s="13"/>
      <c r="AA371" s="13"/>
      <c r="AB371" s="13"/>
      <c r="AC371" s="13"/>
      <c r="AD371" s="13"/>
      <c r="AE371" s="13"/>
      <c r="AT371" s="250" t="s">
        <v>162</v>
      </c>
      <c r="AU371" s="250" t="s">
        <v>82</v>
      </c>
      <c r="AV371" s="13" t="s">
        <v>82</v>
      </c>
      <c r="AW371" s="13" t="s">
        <v>30</v>
      </c>
      <c r="AX371" s="13" t="s">
        <v>78</v>
      </c>
      <c r="AY371" s="250" t="s">
        <v>128</v>
      </c>
    </row>
    <row r="372" s="2" customFormat="1">
      <c r="A372" s="37"/>
      <c r="B372" s="38"/>
      <c r="C372" s="215" t="s">
        <v>547</v>
      </c>
      <c r="D372" s="215" t="s">
        <v>129</v>
      </c>
      <c r="E372" s="216" t="s">
        <v>1216</v>
      </c>
      <c r="F372" s="217" t="s">
        <v>1217</v>
      </c>
      <c r="G372" s="218" t="s">
        <v>176</v>
      </c>
      <c r="H372" s="219">
        <v>28</v>
      </c>
      <c r="I372" s="220"/>
      <c r="J372" s="221">
        <f>ROUND(I372*H372,2)</f>
        <v>0</v>
      </c>
      <c r="K372" s="217" t="s">
        <v>1</v>
      </c>
      <c r="L372" s="43"/>
      <c r="M372" s="222" t="s">
        <v>1</v>
      </c>
      <c r="N372" s="223" t="s">
        <v>38</v>
      </c>
      <c r="O372" s="90"/>
      <c r="P372" s="224">
        <f>O372*H372</f>
        <v>0</v>
      </c>
      <c r="Q372" s="224">
        <v>9.0000000000000006E-05</v>
      </c>
      <c r="R372" s="224">
        <f>Q372*H372</f>
        <v>0.0025200000000000001</v>
      </c>
      <c r="S372" s="224">
        <v>0.042000000000000003</v>
      </c>
      <c r="T372" s="225">
        <f>S372*H372</f>
        <v>1.1760000000000002</v>
      </c>
      <c r="U372" s="37"/>
      <c r="V372" s="37"/>
      <c r="W372" s="37"/>
      <c r="X372" s="37"/>
      <c r="Y372" s="37"/>
      <c r="Z372" s="37"/>
      <c r="AA372" s="37"/>
      <c r="AB372" s="37"/>
      <c r="AC372" s="37"/>
      <c r="AD372" s="37"/>
      <c r="AE372" s="37"/>
      <c r="AR372" s="226" t="s">
        <v>88</v>
      </c>
      <c r="AT372" s="226" t="s">
        <v>129</v>
      </c>
      <c r="AU372" s="226" t="s">
        <v>82</v>
      </c>
      <c r="AY372" s="16" t="s">
        <v>128</v>
      </c>
      <c r="BE372" s="227">
        <f>IF(N372="základní",J372,0)</f>
        <v>0</v>
      </c>
      <c r="BF372" s="227">
        <f>IF(N372="snížená",J372,0)</f>
        <v>0</v>
      </c>
      <c r="BG372" s="227">
        <f>IF(N372="zákl. přenesená",J372,0)</f>
        <v>0</v>
      </c>
      <c r="BH372" s="227">
        <f>IF(N372="sníž. přenesená",J372,0)</f>
        <v>0</v>
      </c>
      <c r="BI372" s="227">
        <f>IF(N372="nulová",J372,0)</f>
        <v>0</v>
      </c>
      <c r="BJ372" s="16" t="s">
        <v>78</v>
      </c>
      <c r="BK372" s="227">
        <f>ROUND(I372*H372,2)</f>
        <v>0</v>
      </c>
      <c r="BL372" s="16" t="s">
        <v>88</v>
      </c>
      <c r="BM372" s="226" t="s">
        <v>1218</v>
      </c>
    </row>
    <row r="373" s="2" customFormat="1">
      <c r="A373" s="37"/>
      <c r="B373" s="38"/>
      <c r="C373" s="39"/>
      <c r="D373" s="228" t="s">
        <v>160</v>
      </c>
      <c r="E373" s="39"/>
      <c r="F373" s="239" t="s">
        <v>913</v>
      </c>
      <c r="G373" s="39"/>
      <c r="H373" s="39"/>
      <c r="I373" s="230"/>
      <c r="J373" s="39"/>
      <c r="K373" s="39"/>
      <c r="L373" s="43"/>
      <c r="M373" s="231"/>
      <c r="N373" s="232"/>
      <c r="O373" s="90"/>
      <c r="P373" s="90"/>
      <c r="Q373" s="90"/>
      <c r="R373" s="90"/>
      <c r="S373" s="90"/>
      <c r="T373" s="91"/>
      <c r="U373" s="37"/>
      <c r="V373" s="37"/>
      <c r="W373" s="37"/>
      <c r="X373" s="37"/>
      <c r="Y373" s="37"/>
      <c r="Z373" s="37"/>
      <c r="AA373" s="37"/>
      <c r="AB373" s="37"/>
      <c r="AC373" s="37"/>
      <c r="AD373" s="37"/>
      <c r="AE373" s="37"/>
      <c r="AT373" s="16" t="s">
        <v>160</v>
      </c>
      <c r="AU373" s="16" t="s">
        <v>82</v>
      </c>
    </row>
    <row r="374" s="2" customFormat="1">
      <c r="A374" s="37"/>
      <c r="B374" s="38"/>
      <c r="C374" s="39"/>
      <c r="D374" s="228" t="s">
        <v>134</v>
      </c>
      <c r="E374" s="39"/>
      <c r="F374" s="229" t="s">
        <v>1219</v>
      </c>
      <c r="G374" s="39"/>
      <c r="H374" s="39"/>
      <c r="I374" s="230"/>
      <c r="J374" s="39"/>
      <c r="K374" s="39"/>
      <c r="L374" s="43"/>
      <c r="M374" s="231"/>
      <c r="N374" s="232"/>
      <c r="O374" s="90"/>
      <c r="P374" s="90"/>
      <c r="Q374" s="90"/>
      <c r="R374" s="90"/>
      <c r="S374" s="90"/>
      <c r="T374" s="91"/>
      <c r="U374" s="37"/>
      <c r="V374" s="37"/>
      <c r="W374" s="37"/>
      <c r="X374" s="37"/>
      <c r="Y374" s="37"/>
      <c r="Z374" s="37"/>
      <c r="AA374" s="37"/>
      <c r="AB374" s="37"/>
      <c r="AC374" s="37"/>
      <c r="AD374" s="37"/>
      <c r="AE374" s="37"/>
      <c r="AT374" s="16" t="s">
        <v>134</v>
      </c>
      <c r="AU374" s="16" t="s">
        <v>82</v>
      </c>
    </row>
    <row r="375" s="13" customFormat="1">
      <c r="A375" s="13"/>
      <c r="B375" s="240"/>
      <c r="C375" s="241"/>
      <c r="D375" s="228" t="s">
        <v>162</v>
      </c>
      <c r="E375" s="242" t="s">
        <v>1</v>
      </c>
      <c r="F375" s="243" t="s">
        <v>318</v>
      </c>
      <c r="G375" s="241"/>
      <c r="H375" s="244">
        <v>28</v>
      </c>
      <c r="I375" s="245"/>
      <c r="J375" s="241"/>
      <c r="K375" s="241"/>
      <c r="L375" s="246"/>
      <c r="M375" s="247"/>
      <c r="N375" s="248"/>
      <c r="O375" s="248"/>
      <c r="P375" s="248"/>
      <c r="Q375" s="248"/>
      <c r="R375" s="248"/>
      <c r="S375" s="248"/>
      <c r="T375" s="249"/>
      <c r="U375" s="13"/>
      <c r="V375" s="13"/>
      <c r="W375" s="13"/>
      <c r="X375" s="13"/>
      <c r="Y375" s="13"/>
      <c r="Z375" s="13"/>
      <c r="AA375" s="13"/>
      <c r="AB375" s="13"/>
      <c r="AC375" s="13"/>
      <c r="AD375" s="13"/>
      <c r="AE375" s="13"/>
      <c r="AT375" s="250" t="s">
        <v>162</v>
      </c>
      <c r="AU375" s="250" t="s">
        <v>82</v>
      </c>
      <c r="AV375" s="13" t="s">
        <v>82</v>
      </c>
      <c r="AW375" s="13" t="s">
        <v>30</v>
      </c>
      <c r="AX375" s="13" t="s">
        <v>78</v>
      </c>
      <c r="AY375" s="250" t="s">
        <v>128</v>
      </c>
    </row>
    <row r="376" s="2" customFormat="1">
      <c r="A376" s="37"/>
      <c r="B376" s="38"/>
      <c r="C376" s="215" t="s">
        <v>180</v>
      </c>
      <c r="D376" s="215" t="s">
        <v>129</v>
      </c>
      <c r="E376" s="216" t="s">
        <v>1220</v>
      </c>
      <c r="F376" s="217" t="s">
        <v>1221</v>
      </c>
      <c r="G376" s="218" t="s">
        <v>207</v>
      </c>
      <c r="H376" s="219">
        <v>2</v>
      </c>
      <c r="I376" s="220"/>
      <c r="J376" s="221">
        <f>ROUND(I376*H376,2)</f>
        <v>0</v>
      </c>
      <c r="K376" s="217" t="s">
        <v>158</v>
      </c>
      <c r="L376" s="43"/>
      <c r="M376" s="222" t="s">
        <v>1</v>
      </c>
      <c r="N376" s="223" t="s">
        <v>38</v>
      </c>
      <c r="O376" s="90"/>
      <c r="P376" s="224">
        <f>O376*H376</f>
        <v>0</v>
      </c>
      <c r="Q376" s="224">
        <v>6.0000000000000002E-05</v>
      </c>
      <c r="R376" s="224">
        <f>Q376*H376</f>
        <v>0.00012</v>
      </c>
      <c r="S376" s="224">
        <v>0.184</v>
      </c>
      <c r="T376" s="225">
        <f>S376*H376</f>
        <v>0.36799999999999999</v>
      </c>
      <c r="U376" s="37"/>
      <c r="V376" s="37"/>
      <c r="W376" s="37"/>
      <c r="X376" s="37"/>
      <c r="Y376" s="37"/>
      <c r="Z376" s="37"/>
      <c r="AA376" s="37"/>
      <c r="AB376" s="37"/>
      <c r="AC376" s="37"/>
      <c r="AD376" s="37"/>
      <c r="AE376" s="37"/>
      <c r="AR376" s="226" t="s">
        <v>88</v>
      </c>
      <c r="AT376" s="226" t="s">
        <v>129</v>
      </c>
      <c r="AU376" s="226" t="s">
        <v>82</v>
      </c>
      <c r="AY376" s="16" t="s">
        <v>128</v>
      </c>
      <c r="BE376" s="227">
        <f>IF(N376="základní",J376,0)</f>
        <v>0</v>
      </c>
      <c r="BF376" s="227">
        <f>IF(N376="snížená",J376,0)</f>
        <v>0</v>
      </c>
      <c r="BG376" s="227">
        <f>IF(N376="zákl. přenesená",J376,0)</f>
        <v>0</v>
      </c>
      <c r="BH376" s="227">
        <f>IF(N376="sníž. přenesená",J376,0)</f>
        <v>0</v>
      </c>
      <c r="BI376" s="227">
        <f>IF(N376="nulová",J376,0)</f>
        <v>0</v>
      </c>
      <c r="BJ376" s="16" t="s">
        <v>78</v>
      </c>
      <c r="BK376" s="227">
        <f>ROUND(I376*H376,2)</f>
        <v>0</v>
      </c>
      <c r="BL376" s="16" t="s">
        <v>88</v>
      </c>
      <c r="BM376" s="226" t="s">
        <v>1222</v>
      </c>
    </row>
    <row r="377" s="2" customFormat="1">
      <c r="A377" s="37"/>
      <c r="B377" s="38"/>
      <c r="C377" s="39"/>
      <c r="D377" s="228" t="s">
        <v>160</v>
      </c>
      <c r="E377" s="39"/>
      <c r="F377" s="239" t="s">
        <v>1223</v>
      </c>
      <c r="G377" s="39"/>
      <c r="H377" s="39"/>
      <c r="I377" s="230"/>
      <c r="J377" s="39"/>
      <c r="K377" s="39"/>
      <c r="L377" s="43"/>
      <c r="M377" s="231"/>
      <c r="N377" s="232"/>
      <c r="O377" s="90"/>
      <c r="P377" s="90"/>
      <c r="Q377" s="90"/>
      <c r="R377" s="90"/>
      <c r="S377" s="90"/>
      <c r="T377" s="91"/>
      <c r="U377" s="37"/>
      <c r="V377" s="37"/>
      <c r="W377" s="37"/>
      <c r="X377" s="37"/>
      <c r="Y377" s="37"/>
      <c r="Z377" s="37"/>
      <c r="AA377" s="37"/>
      <c r="AB377" s="37"/>
      <c r="AC377" s="37"/>
      <c r="AD377" s="37"/>
      <c r="AE377" s="37"/>
      <c r="AT377" s="16" t="s">
        <v>160</v>
      </c>
      <c r="AU377" s="16" t="s">
        <v>82</v>
      </c>
    </row>
    <row r="378" s="2" customFormat="1">
      <c r="A378" s="37"/>
      <c r="B378" s="38"/>
      <c r="C378" s="39"/>
      <c r="D378" s="228" t="s">
        <v>134</v>
      </c>
      <c r="E378" s="39"/>
      <c r="F378" s="229" t="s">
        <v>1224</v>
      </c>
      <c r="G378" s="39"/>
      <c r="H378" s="39"/>
      <c r="I378" s="230"/>
      <c r="J378" s="39"/>
      <c r="K378" s="39"/>
      <c r="L378" s="43"/>
      <c r="M378" s="231"/>
      <c r="N378" s="232"/>
      <c r="O378" s="90"/>
      <c r="P378" s="90"/>
      <c r="Q378" s="90"/>
      <c r="R378" s="90"/>
      <c r="S378" s="90"/>
      <c r="T378" s="91"/>
      <c r="U378" s="37"/>
      <c r="V378" s="37"/>
      <c r="W378" s="37"/>
      <c r="X378" s="37"/>
      <c r="Y378" s="37"/>
      <c r="Z378" s="37"/>
      <c r="AA378" s="37"/>
      <c r="AB378" s="37"/>
      <c r="AC378" s="37"/>
      <c r="AD378" s="37"/>
      <c r="AE378" s="37"/>
      <c r="AT378" s="16" t="s">
        <v>134</v>
      </c>
      <c r="AU378" s="16" t="s">
        <v>82</v>
      </c>
    </row>
    <row r="379" s="13" customFormat="1">
      <c r="A379" s="13"/>
      <c r="B379" s="240"/>
      <c r="C379" s="241"/>
      <c r="D379" s="228" t="s">
        <v>162</v>
      </c>
      <c r="E379" s="242" t="s">
        <v>1</v>
      </c>
      <c r="F379" s="243" t="s">
        <v>82</v>
      </c>
      <c r="G379" s="241"/>
      <c r="H379" s="244">
        <v>2</v>
      </c>
      <c r="I379" s="245"/>
      <c r="J379" s="241"/>
      <c r="K379" s="241"/>
      <c r="L379" s="246"/>
      <c r="M379" s="247"/>
      <c r="N379" s="248"/>
      <c r="O379" s="248"/>
      <c r="P379" s="248"/>
      <c r="Q379" s="248"/>
      <c r="R379" s="248"/>
      <c r="S379" s="248"/>
      <c r="T379" s="249"/>
      <c r="U379" s="13"/>
      <c r="V379" s="13"/>
      <c r="W379" s="13"/>
      <c r="X379" s="13"/>
      <c r="Y379" s="13"/>
      <c r="Z379" s="13"/>
      <c r="AA379" s="13"/>
      <c r="AB379" s="13"/>
      <c r="AC379" s="13"/>
      <c r="AD379" s="13"/>
      <c r="AE379" s="13"/>
      <c r="AT379" s="250" t="s">
        <v>162</v>
      </c>
      <c r="AU379" s="250" t="s">
        <v>82</v>
      </c>
      <c r="AV379" s="13" t="s">
        <v>82</v>
      </c>
      <c r="AW379" s="13" t="s">
        <v>30</v>
      </c>
      <c r="AX379" s="13" t="s">
        <v>78</v>
      </c>
      <c r="AY379" s="250" t="s">
        <v>128</v>
      </c>
    </row>
    <row r="380" s="2" customFormat="1">
      <c r="A380" s="37"/>
      <c r="B380" s="38"/>
      <c r="C380" s="215" t="s">
        <v>559</v>
      </c>
      <c r="D380" s="215" t="s">
        <v>129</v>
      </c>
      <c r="E380" s="216" t="s">
        <v>1225</v>
      </c>
      <c r="F380" s="217" t="s">
        <v>1226</v>
      </c>
      <c r="G380" s="218" t="s">
        <v>157</v>
      </c>
      <c r="H380" s="219">
        <v>4.7999999999999998</v>
      </c>
      <c r="I380" s="220"/>
      <c r="J380" s="221">
        <f>ROUND(I380*H380,2)</f>
        <v>0</v>
      </c>
      <c r="K380" s="217" t="s">
        <v>158</v>
      </c>
      <c r="L380" s="43"/>
      <c r="M380" s="222" t="s">
        <v>1</v>
      </c>
      <c r="N380" s="223" t="s">
        <v>38</v>
      </c>
      <c r="O380" s="90"/>
      <c r="P380" s="224">
        <f>O380*H380</f>
        <v>0</v>
      </c>
      <c r="Q380" s="224">
        <v>0.090740000000000001</v>
      </c>
      <c r="R380" s="224">
        <f>Q380*H380</f>
        <v>0.43555199999999999</v>
      </c>
      <c r="S380" s="224">
        <v>0</v>
      </c>
      <c r="T380" s="225">
        <f>S380*H380</f>
        <v>0</v>
      </c>
      <c r="U380" s="37"/>
      <c r="V380" s="37"/>
      <c r="W380" s="37"/>
      <c r="X380" s="37"/>
      <c r="Y380" s="37"/>
      <c r="Z380" s="37"/>
      <c r="AA380" s="37"/>
      <c r="AB380" s="37"/>
      <c r="AC380" s="37"/>
      <c r="AD380" s="37"/>
      <c r="AE380" s="37"/>
      <c r="AR380" s="226" t="s">
        <v>88</v>
      </c>
      <c r="AT380" s="226" t="s">
        <v>129</v>
      </c>
      <c r="AU380" s="226" t="s">
        <v>82</v>
      </c>
      <c r="AY380" s="16" t="s">
        <v>128</v>
      </c>
      <c r="BE380" s="227">
        <f>IF(N380="základní",J380,0)</f>
        <v>0</v>
      </c>
      <c r="BF380" s="227">
        <f>IF(N380="snížená",J380,0)</f>
        <v>0</v>
      </c>
      <c r="BG380" s="227">
        <f>IF(N380="zákl. přenesená",J380,0)</f>
        <v>0</v>
      </c>
      <c r="BH380" s="227">
        <f>IF(N380="sníž. přenesená",J380,0)</f>
        <v>0</v>
      </c>
      <c r="BI380" s="227">
        <f>IF(N380="nulová",J380,0)</f>
        <v>0</v>
      </c>
      <c r="BJ380" s="16" t="s">
        <v>78</v>
      </c>
      <c r="BK380" s="227">
        <f>ROUND(I380*H380,2)</f>
        <v>0</v>
      </c>
      <c r="BL380" s="16" t="s">
        <v>88</v>
      </c>
      <c r="BM380" s="226" t="s">
        <v>1227</v>
      </c>
    </row>
    <row r="381" s="2" customFormat="1">
      <c r="A381" s="37"/>
      <c r="B381" s="38"/>
      <c r="C381" s="39"/>
      <c r="D381" s="228" t="s">
        <v>160</v>
      </c>
      <c r="E381" s="39"/>
      <c r="F381" s="239" t="s">
        <v>1228</v>
      </c>
      <c r="G381" s="39"/>
      <c r="H381" s="39"/>
      <c r="I381" s="230"/>
      <c r="J381" s="39"/>
      <c r="K381" s="39"/>
      <c r="L381" s="43"/>
      <c r="M381" s="231"/>
      <c r="N381" s="232"/>
      <c r="O381" s="90"/>
      <c r="P381" s="90"/>
      <c r="Q381" s="90"/>
      <c r="R381" s="90"/>
      <c r="S381" s="90"/>
      <c r="T381" s="91"/>
      <c r="U381" s="37"/>
      <c r="V381" s="37"/>
      <c r="W381" s="37"/>
      <c r="X381" s="37"/>
      <c r="Y381" s="37"/>
      <c r="Z381" s="37"/>
      <c r="AA381" s="37"/>
      <c r="AB381" s="37"/>
      <c r="AC381" s="37"/>
      <c r="AD381" s="37"/>
      <c r="AE381" s="37"/>
      <c r="AT381" s="16" t="s">
        <v>160</v>
      </c>
      <c r="AU381" s="16" t="s">
        <v>82</v>
      </c>
    </row>
    <row r="382" s="2" customFormat="1">
      <c r="A382" s="37"/>
      <c r="B382" s="38"/>
      <c r="C382" s="39"/>
      <c r="D382" s="228" t="s">
        <v>134</v>
      </c>
      <c r="E382" s="39"/>
      <c r="F382" s="229" t="s">
        <v>1229</v>
      </c>
      <c r="G382" s="39"/>
      <c r="H382" s="39"/>
      <c r="I382" s="230"/>
      <c r="J382" s="39"/>
      <c r="K382" s="39"/>
      <c r="L382" s="43"/>
      <c r="M382" s="231"/>
      <c r="N382" s="232"/>
      <c r="O382" s="90"/>
      <c r="P382" s="90"/>
      <c r="Q382" s="90"/>
      <c r="R382" s="90"/>
      <c r="S382" s="90"/>
      <c r="T382" s="91"/>
      <c r="U382" s="37"/>
      <c r="V382" s="37"/>
      <c r="W382" s="37"/>
      <c r="X382" s="37"/>
      <c r="Y382" s="37"/>
      <c r="Z382" s="37"/>
      <c r="AA382" s="37"/>
      <c r="AB382" s="37"/>
      <c r="AC382" s="37"/>
      <c r="AD382" s="37"/>
      <c r="AE382" s="37"/>
      <c r="AT382" s="16" t="s">
        <v>134</v>
      </c>
      <c r="AU382" s="16" t="s">
        <v>82</v>
      </c>
    </row>
    <row r="383" s="13" customFormat="1">
      <c r="A383" s="13"/>
      <c r="B383" s="240"/>
      <c r="C383" s="241"/>
      <c r="D383" s="228" t="s">
        <v>162</v>
      </c>
      <c r="E383" s="242" t="s">
        <v>1</v>
      </c>
      <c r="F383" s="243" t="s">
        <v>920</v>
      </c>
      <c r="G383" s="241"/>
      <c r="H383" s="244">
        <v>4.7999999999999998</v>
      </c>
      <c r="I383" s="245"/>
      <c r="J383" s="241"/>
      <c r="K383" s="241"/>
      <c r="L383" s="246"/>
      <c r="M383" s="247"/>
      <c r="N383" s="248"/>
      <c r="O383" s="248"/>
      <c r="P383" s="248"/>
      <c r="Q383" s="248"/>
      <c r="R383" s="248"/>
      <c r="S383" s="248"/>
      <c r="T383" s="249"/>
      <c r="U383" s="13"/>
      <c r="V383" s="13"/>
      <c r="W383" s="13"/>
      <c r="X383" s="13"/>
      <c r="Y383" s="13"/>
      <c r="Z383" s="13"/>
      <c r="AA383" s="13"/>
      <c r="AB383" s="13"/>
      <c r="AC383" s="13"/>
      <c r="AD383" s="13"/>
      <c r="AE383" s="13"/>
      <c r="AT383" s="250" t="s">
        <v>162</v>
      </c>
      <c r="AU383" s="250" t="s">
        <v>82</v>
      </c>
      <c r="AV383" s="13" t="s">
        <v>82</v>
      </c>
      <c r="AW383" s="13" t="s">
        <v>30</v>
      </c>
      <c r="AX383" s="13" t="s">
        <v>78</v>
      </c>
      <c r="AY383" s="250" t="s">
        <v>128</v>
      </c>
    </row>
    <row r="384" s="2" customFormat="1">
      <c r="A384" s="37"/>
      <c r="B384" s="38"/>
      <c r="C384" s="215" t="s">
        <v>565</v>
      </c>
      <c r="D384" s="215" t="s">
        <v>129</v>
      </c>
      <c r="E384" s="216" t="s">
        <v>1230</v>
      </c>
      <c r="F384" s="217" t="s">
        <v>1231</v>
      </c>
      <c r="G384" s="218" t="s">
        <v>157</v>
      </c>
      <c r="H384" s="219">
        <v>4.7999999999999998</v>
      </c>
      <c r="I384" s="220"/>
      <c r="J384" s="221">
        <f>ROUND(I384*H384,2)</f>
        <v>0</v>
      </c>
      <c r="K384" s="217" t="s">
        <v>158</v>
      </c>
      <c r="L384" s="43"/>
      <c r="M384" s="222" t="s">
        <v>1</v>
      </c>
      <c r="N384" s="223" t="s">
        <v>38</v>
      </c>
      <c r="O384" s="90"/>
      <c r="P384" s="224">
        <f>O384*H384</f>
        <v>0</v>
      </c>
      <c r="Q384" s="224">
        <v>0</v>
      </c>
      <c r="R384" s="224">
        <f>Q384*H384</f>
        <v>0</v>
      </c>
      <c r="S384" s="224">
        <v>0.090740000000000001</v>
      </c>
      <c r="T384" s="225">
        <f>S384*H384</f>
        <v>0.43555199999999999</v>
      </c>
      <c r="U384" s="37"/>
      <c r="V384" s="37"/>
      <c r="W384" s="37"/>
      <c r="X384" s="37"/>
      <c r="Y384" s="37"/>
      <c r="Z384" s="37"/>
      <c r="AA384" s="37"/>
      <c r="AB384" s="37"/>
      <c r="AC384" s="37"/>
      <c r="AD384" s="37"/>
      <c r="AE384" s="37"/>
      <c r="AR384" s="226" t="s">
        <v>88</v>
      </c>
      <c r="AT384" s="226" t="s">
        <v>129</v>
      </c>
      <c r="AU384" s="226" t="s">
        <v>82</v>
      </c>
      <c r="AY384" s="16" t="s">
        <v>128</v>
      </c>
      <c r="BE384" s="227">
        <f>IF(N384="základní",J384,0)</f>
        <v>0</v>
      </c>
      <c r="BF384" s="227">
        <f>IF(N384="snížená",J384,0)</f>
        <v>0</v>
      </c>
      <c r="BG384" s="227">
        <f>IF(N384="zákl. přenesená",J384,0)</f>
        <v>0</v>
      </c>
      <c r="BH384" s="227">
        <f>IF(N384="sníž. přenesená",J384,0)</f>
        <v>0</v>
      </c>
      <c r="BI384" s="227">
        <f>IF(N384="nulová",J384,0)</f>
        <v>0</v>
      </c>
      <c r="BJ384" s="16" t="s">
        <v>78</v>
      </c>
      <c r="BK384" s="227">
        <f>ROUND(I384*H384,2)</f>
        <v>0</v>
      </c>
      <c r="BL384" s="16" t="s">
        <v>88</v>
      </c>
      <c r="BM384" s="226" t="s">
        <v>1232</v>
      </c>
    </row>
    <row r="385" s="2" customFormat="1">
      <c r="A385" s="37"/>
      <c r="B385" s="38"/>
      <c r="C385" s="39"/>
      <c r="D385" s="228" t="s">
        <v>160</v>
      </c>
      <c r="E385" s="39"/>
      <c r="F385" s="239" t="s">
        <v>1233</v>
      </c>
      <c r="G385" s="39"/>
      <c r="H385" s="39"/>
      <c r="I385" s="230"/>
      <c r="J385" s="39"/>
      <c r="K385" s="39"/>
      <c r="L385" s="43"/>
      <c r="M385" s="231"/>
      <c r="N385" s="232"/>
      <c r="O385" s="90"/>
      <c r="P385" s="90"/>
      <c r="Q385" s="90"/>
      <c r="R385" s="90"/>
      <c r="S385" s="90"/>
      <c r="T385" s="91"/>
      <c r="U385" s="37"/>
      <c r="V385" s="37"/>
      <c r="W385" s="37"/>
      <c r="X385" s="37"/>
      <c r="Y385" s="37"/>
      <c r="Z385" s="37"/>
      <c r="AA385" s="37"/>
      <c r="AB385" s="37"/>
      <c r="AC385" s="37"/>
      <c r="AD385" s="37"/>
      <c r="AE385" s="37"/>
      <c r="AT385" s="16" t="s">
        <v>160</v>
      </c>
      <c r="AU385" s="16" t="s">
        <v>82</v>
      </c>
    </row>
    <row r="386" s="2" customFormat="1">
      <c r="A386" s="37"/>
      <c r="B386" s="38"/>
      <c r="C386" s="39"/>
      <c r="D386" s="228" t="s">
        <v>134</v>
      </c>
      <c r="E386" s="39"/>
      <c r="F386" s="229" t="s">
        <v>1229</v>
      </c>
      <c r="G386" s="39"/>
      <c r="H386" s="39"/>
      <c r="I386" s="230"/>
      <c r="J386" s="39"/>
      <c r="K386" s="39"/>
      <c r="L386" s="43"/>
      <c r="M386" s="231"/>
      <c r="N386" s="232"/>
      <c r="O386" s="90"/>
      <c r="P386" s="90"/>
      <c r="Q386" s="90"/>
      <c r="R386" s="90"/>
      <c r="S386" s="90"/>
      <c r="T386" s="91"/>
      <c r="U386" s="37"/>
      <c r="V386" s="37"/>
      <c r="W386" s="37"/>
      <c r="X386" s="37"/>
      <c r="Y386" s="37"/>
      <c r="Z386" s="37"/>
      <c r="AA386" s="37"/>
      <c r="AB386" s="37"/>
      <c r="AC386" s="37"/>
      <c r="AD386" s="37"/>
      <c r="AE386" s="37"/>
      <c r="AT386" s="16" t="s">
        <v>134</v>
      </c>
      <c r="AU386" s="16" t="s">
        <v>82</v>
      </c>
    </row>
    <row r="387" s="13" customFormat="1">
      <c r="A387" s="13"/>
      <c r="B387" s="240"/>
      <c r="C387" s="241"/>
      <c r="D387" s="228" t="s">
        <v>162</v>
      </c>
      <c r="E387" s="242" t="s">
        <v>1</v>
      </c>
      <c r="F387" s="243" t="s">
        <v>920</v>
      </c>
      <c r="G387" s="241"/>
      <c r="H387" s="244">
        <v>4.7999999999999998</v>
      </c>
      <c r="I387" s="245"/>
      <c r="J387" s="241"/>
      <c r="K387" s="241"/>
      <c r="L387" s="246"/>
      <c r="M387" s="247"/>
      <c r="N387" s="248"/>
      <c r="O387" s="248"/>
      <c r="P387" s="248"/>
      <c r="Q387" s="248"/>
      <c r="R387" s="248"/>
      <c r="S387" s="248"/>
      <c r="T387" s="249"/>
      <c r="U387" s="13"/>
      <c r="V387" s="13"/>
      <c r="W387" s="13"/>
      <c r="X387" s="13"/>
      <c r="Y387" s="13"/>
      <c r="Z387" s="13"/>
      <c r="AA387" s="13"/>
      <c r="AB387" s="13"/>
      <c r="AC387" s="13"/>
      <c r="AD387" s="13"/>
      <c r="AE387" s="13"/>
      <c r="AT387" s="250" t="s">
        <v>162</v>
      </c>
      <c r="AU387" s="250" t="s">
        <v>82</v>
      </c>
      <c r="AV387" s="13" t="s">
        <v>82</v>
      </c>
      <c r="AW387" s="13" t="s">
        <v>30</v>
      </c>
      <c r="AX387" s="13" t="s">
        <v>78</v>
      </c>
      <c r="AY387" s="250" t="s">
        <v>128</v>
      </c>
    </row>
    <row r="388" s="2" customFormat="1">
      <c r="A388" s="37"/>
      <c r="B388" s="38"/>
      <c r="C388" s="215" t="s">
        <v>572</v>
      </c>
      <c r="D388" s="215" t="s">
        <v>129</v>
      </c>
      <c r="E388" s="216" t="s">
        <v>915</v>
      </c>
      <c r="F388" s="217" t="s">
        <v>916</v>
      </c>
      <c r="G388" s="218" t="s">
        <v>176</v>
      </c>
      <c r="H388" s="219">
        <v>1.2</v>
      </c>
      <c r="I388" s="220"/>
      <c r="J388" s="221">
        <f>ROUND(I388*H388,2)</f>
        <v>0</v>
      </c>
      <c r="K388" s="217" t="s">
        <v>158</v>
      </c>
      <c r="L388" s="43"/>
      <c r="M388" s="222" t="s">
        <v>1</v>
      </c>
      <c r="N388" s="223" t="s">
        <v>38</v>
      </c>
      <c r="O388" s="90"/>
      <c r="P388" s="224">
        <f>O388*H388</f>
        <v>0</v>
      </c>
      <c r="Q388" s="224">
        <v>0.00313</v>
      </c>
      <c r="R388" s="224">
        <f>Q388*H388</f>
        <v>0.0037559999999999998</v>
      </c>
      <c r="S388" s="224">
        <v>0.19600000000000001</v>
      </c>
      <c r="T388" s="225">
        <f>S388*H388</f>
        <v>0.23519999999999999</v>
      </c>
      <c r="U388" s="37"/>
      <c r="V388" s="37"/>
      <c r="W388" s="37"/>
      <c r="X388" s="37"/>
      <c r="Y388" s="37"/>
      <c r="Z388" s="37"/>
      <c r="AA388" s="37"/>
      <c r="AB388" s="37"/>
      <c r="AC388" s="37"/>
      <c r="AD388" s="37"/>
      <c r="AE388" s="37"/>
      <c r="AR388" s="226" t="s">
        <v>88</v>
      </c>
      <c r="AT388" s="226" t="s">
        <v>129</v>
      </c>
      <c r="AU388" s="226" t="s">
        <v>82</v>
      </c>
      <c r="AY388" s="16" t="s">
        <v>128</v>
      </c>
      <c r="BE388" s="227">
        <f>IF(N388="základní",J388,0)</f>
        <v>0</v>
      </c>
      <c r="BF388" s="227">
        <f>IF(N388="snížená",J388,0)</f>
        <v>0</v>
      </c>
      <c r="BG388" s="227">
        <f>IF(N388="zákl. přenesená",J388,0)</f>
        <v>0</v>
      </c>
      <c r="BH388" s="227">
        <f>IF(N388="sníž. přenesená",J388,0)</f>
        <v>0</v>
      </c>
      <c r="BI388" s="227">
        <f>IF(N388="nulová",J388,0)</f>
        <v>0</v>
      </c>
      <c r="BJ388" s="16" t="s">
        <v>78</v>
      </c>
      <c r="BK388" s="227">
        <f>ROUND(I388*H388,2)</f>
        <v>0</v>
      </c>
      <c r="BL388" s="16" t="s">
        <v>88</v>
      </c>
      <c r="BM388" s="226" t="s">
        <v>1234</v>
      </c>
    </row>
    <row r="389" s="2" customFormat="1">
      <c r="A389" s="37"/>
      <c r="B389" s="38"/>
      <c r="C389" s="39"/>
      <c r="D389" s="228" t="s">
        <v>160</v>
      </c>
      <c r="E389" s="39"/>
      <c r="F389" s="239" t="s">
        <v>918</v>
      </c>
      <c r="G389" s="39"/>
      <c r="H389" s="39"/>
      <c r="I389" s="230"/>
      <c r="J389" s="39"/>
      <c r="K389" s="39"/>
      <c r="L389" s="43"/>
      <c r="M389" s="231"/>
      <c r="N389" s="232"/>
      <c r="O389" s="90"/>
      <c r="P389" s="90"/>
      <c r="Q389" s="90"/>
      <c r="R389" s="90"/>
      <c r="S389" s="90"/>
      <c r="T389" s="91"/>
      <c r="U389" s="37"/>
      <c r="V389" s="37"/>
      <c r="W389" s="37"/>
      <c r="X389" s="37"/>
      <c r="Y389" s="37"/>
      <c r="Z389" s="37"/>
      <c r="AA389" s="37"/>
      <c r="AB389" s="37"/>
      <c r="AC389" s="37"/>
      <c r="AD389" s="37"/>
      <c r="AE389" s="37"/>
      <c r="AT389" s="16" t="s">
        <v>160</v>
      </c>
      <c r="AU389" s="16" t="s">
        <v>82</v>
      </c>
    </row>
    <row r="390" s="2" customFormat="1">
      <c r="A390" s="37"/>
      <c r="B390" s="38"/>
      <c r="C390" s="39"/>
      <c r="D390" s="228" t="s">
        <v>134</v>
      </c>
      <c r="E390" s="39"/>
      <c r="F390" s="229" t="s">
        <v>1235</v>
      </c>
      <c r="G390" s="39"/>
      <c r="H390" s="39"/>
      <c r="I390" s="230"/>
      <c r="J390" s="39"/>
      <c r="K390" s="39"/>
      <c r="L390" s="43"/>
      <c r="M390" s="231"/>
      <c r="N390" s="232"/>
      <c r="O390" s="90"/>
      <c r="P390" s="90"/>
      <c r="Q390" s="90"/>
      <c r="R390" s="90"/>
      <c r="S390" s="90"/>
      <c r="T390" s="91"/>
      <c r="U390" s="37"/>
      <c r="V390" s="37"/>
      <c r="W390" s="37"/>
      <c r="X390" s="37"/>
      <c r="Y390" s="37"/>
      <c r="Z390" s="37"/>
      <c r="AA390" s="37"/>
      <c r="AB390" s="37"/>
      <c r="AC390" s="37"/>
      <c r="AD390" s="37"/>
      <c r="AE390" s="37"/>
      <c r="AT390" s="16" t="s">
        <v>134</v>
      </c>
      <c r="AU390" s="16" t="s">
        <v>82</v>
      </c>
    </row>
    <row r="391" s="13" customFormat="1">
      <c r="A391" s="13"/>
      <c r="B391" s="240"/>
      <c r="C391" s="241"/>
      <c r="D391" s="228" t="s">
        <v>162</v>
      </c>
      <c r="E391" s="242" t="s">
        <v>1</v>
      </c>
      <c r="F391" s="243" t="s">
        <v>1236</v>
      </c>
      <c r="G391" s="241"/>
      <c r="H391" s="244">
        <v>1.2</v>
      </c>
      <c r="I391" s="245"/>
      <c r="J391" s="241"/>
      <c r="K391" s="241"/>
      <c r="L391" s="246"/>
      <c r="M391" s="247"/>
      <c r="N391" s="248"/>
      <c r="O391" s="248"/>
      <c r="P391" s="248"/>
      <c r="Q391" s="248"/>
      <c r="R391" s="248"/>
      <c r="S391" s="248"/>
      <c r="T391" s="249"/>
      <c r="U391" s="13"/>
      <c r="V391" s="13"/>
      <c r="W391" s="13"/>
      <c r="X391" s="13"/>
      <c r="Y391" s="13"/>
      <c r="Z391" s="13"/>
      <c r="AA391" s="13"/>
      <c r="AB391" s="13"/>
      <c r="AC391" s="13"/>
      <c r="AD391" s="13"/>
      <c r="AE391" s="13"/>
      <c r="AT391" s="250" t="s">
        <v>162</v>
      </c>
      <c r="AU391" s="250" t="s">
        <v>82</v>
      </c>
      <c r="AV391" s="13" t="s">
        <v>82</v>
      </c>
      <c r="AW391" s="13" t="s">
        <v>30</v>
      </c>
      <c r="AX391" s="13" t="s">
        <v>78</v>
      </c>
      <c r="AY391" s="250" t="s">
        <v>128</v>
      </c>
    </row>
    <row r="392" s="2" customFormat="1">
      <c r="A392" s="37"/>
      <c r="B392" s="38"/>
      <c r="C392" s="215" t="s">
        <v>579</v>
      </c>
      <c r="D392" s="215" t="s">
        <v>129</v>
      </c>
      <c r="E392" s="216" t="s">
        <v>585</v>
      </c>
      <c r="F392" s="217" t="s">
        <v>586</v>
      </c>
      <c r="G392" s="218" t="s">
        <v>157</v>
      </c>
      <c r="H392" s="219">
        <v>86.450000000000003</v>
      </c>
      <c r="I392" s="220"/>
      <c r="J392" s="221">
        <f>ROUND(I392*H392,2)</f>
        <v>0</v>
      </c>
      <c r="K392" s="217" t="s">
        <v>158</v>
      </c>
      <c r="L392" s="43"/>
      <c r="M392" s="222" t="s">
        <v>1</v>
      </c>
      <c r="N392" s="223" t="s">
        <v>38</v>
      </c>
      <c r="O392" s="90"/>
      <c r="P392" s="224">
        <f>O392*H392</f>
        <v>0</v>
      </c>
      <c r="Q392" s="224">
        <v>0</v>
      </c>
      <c r="R392" s="224">
        <f>Q392*H392</f>
        <v>0</v>
      </c>
      <c r="S392" s="224">
        <v>0.065000000000000002</v>
      </c>
      <c r="T392" s="225">
        <f>S392*H392</f>
        <v>5.6192500000000001</v>
      </c>
      <c r="U392" s="37"/>
      <c r="V392" s="37"/>
      <c r="W392" s="37"/>
      <c r="X392" s="37"/>
      <c r="Y392" s="37"/>
      <c r="Z392" s="37"/>
      <c r="AA392" s="37"/>
      <c r="AB392" s="37"/>
      <c r="AC392" s="37"/>
      <c r="AD392" s="37"/>
      <c r="AE392" s="37"/>
      <c r="AR392" s="226" t="s">
        <v>88</v>
      </c>
      <c r="AT392" s="226" t="s">
        <v>129</v>
      </c>
      <c r="AU392" s="226" t="s">
        <v>82</v>
      </c>
      <c r="AY392" s="16" t="s">
        <v>128</v>
      </c>
      <c r="BE392" s="227">
        <f>IF(N392="základní",J392,0)</f>
        <v>0</v>
      </c>
      <c r="BF392" s="227">
        <f>IF(N392="snížená",J392,0)</f>
        <v>0</v>
      </c>
      <c r="BG392" s="227">
        <f>IF(N392="zákl. přenesená",J392,0)</f>
        <v>0</v>
      </c>
      <c r="BH392" s="227">
        <f>IF(N392="sníž. přenesená",J392,0)</f>
        <v>0</v>
      </c>
      <c r="BI392" s="227">
        <f>IF(N392="nulová",J392,0)</f>
        <v>0</v>
      </c>
      <c r="BJ392" s="16" t="s">
        <v>78</v>
      </c>
      <c r="BK392" s="227">
        <f>ROUND(I392*H392,2)</f>
        <v>0</v>
      </c>
      <c r="BL392" s="16" t="s">
        <v>88</v>
      </c>
      <c r="BM392" s="226" t="s">
        <v>1237</v>
      </c>
    </row>
    <row r="393" s="2" customFormat="1">
      <c r="A393" s="37"/>
      <c r="B393" s="38"/>
      <c r="C393" s="39"/>
      <c r="D393" s="228" t="s">
        <v>160</v>
      </c>
      <c r="E393" s="39"/>
      <c r="F393" s="239" t="s">
        <v>588</v>
      </c>
      <c r="G393" s="39"/>
      <c r="H393" s="39"/>
      <c r="I393" s="230"/>
      <c r="J393" s="39"/>
      <c r="K393" s="39"/>
      <c r="L393" s="43"/>
      <c r="M393" s="231"/>
      <c r="N393" s="232"/>
      <c r="O393" s="90"/>
      <c r="P393" s="90"/>
      <c r="Q393" s="90"/>
      <c r="R393" s="90"/>
      <c r="S393" s="90"/>
      <c r="T393" s="91"/>
      <c r="U393" s="37"/>
      <c r="V393" s="37"/>
      <c r="W393" s="37"/>
      <c r="X393" s="37"/>
      <c r="Y393" s="37"/>
      <c r="Z393" s="37"/>
      <c r="AA393" s="37"/>
      <c r="AB393" s="37"/>
      <c r="AC393" s="37"/>
      <c r="AD393" s="37"/>
      <c r="AE393" s="37"/>
      <c r="AT393" s="16" t="s">
        <v>160</v>
      </c>
      <c r="AU393" s="16" t="s">
        <v>82</v>
      </c>
    </row>
    <row r="394" s="2" customFormat="1">
      <c r="A394" s="37"/>
      <c r="B394" s="38"/>
      <c r="C394" s="39"/>
      <c r="D394" s="228" t="s">
        <v>134</v>
      </c>
      <c r="E394" s="39"/>
      <c r="F394" s="229" t="s">
        <v>589</v>
      </c>
      <c r="G394" s="39"/>
      <c r="H394" s="39"/>
      <c r="I394" s="230"/>
      <c r="J394" s="39"/>
      <c r="K394" s="39"/>
      <c r="L394" s="43"/>
      <c r="M394" s="231"/>
      <c r="N394" s="232"/>
      <c r="O394" s="90"/>
      <c r="P394" s="90"/>
      <c r="Q394" s="90"/>
      <c r="R394" s="90"/>
      <c r="S394" s="90"/>
      <c r="T394" s="91"/>
      <c r="U394" s="37"/>
      <c r="V394" s="37"/>
      <c r="W394" s="37"/>
      <c r="X394" s="37"/>
      <c r="Y394" s="37"/>
      <c r="Z394" s="37"/>
      <c r="AA394" s="37"/>
      <c r="AB394" s="37"/>
      <c r="AC394" s="37"/>
      <c r="AD394" s="37"/>
      <c r="AE394" s="37"/>
      <c r="AT394" s="16" t="s">
        <v>134</v>
      </c>
      <c r="AU394" s="16" t="s">
        <v>82</v>
      </c>
    </row>
    <row r="395" s="13" customFormat="1">
      <c r="A395" s="13"/>
      <c r="B395" s="240"/>
      <c r="C395" s="241"/>
      <c r="D395" s="228" t="s">
        <v>162</v>
      </c>
      <c r="E395" s="242" t="s">
        <v>1</v>
      </c>
      <c r="F395" s="243" t="s">
        <v>1238</v>
      </c>
      <c r="G395" s="241"/>
      <c r="H395" s="244">
        <v>86.450000000000003</v>
      </c>
      <c r="I395" s="245"/>
      <c r="J395" s="241"/>
      <c r="K395" s="241"/>
      <c r="L395" s="246"/>
      <c r="M395" s="247"/>
      <c r="N395" s="248"/>
      <c r="O395" s="248"/>
      <c r="P395" s="248"/>
      <c r="Q395" s="248"/>
      <c r="R395" s="248"/>
      <c r="S395" s="248"/>
      <c r="T395" s="249"/>
      <c r="U395" s="13"/>
      <c r="V395" s="13"/>
      <c r="W395" s="13"/>
      <c r="X395" s="13"/>
      <c r="Y395" s="13"/>
      <c r="Z395" s="13"/>
      <c r="AA395" s="13"/>
      <c r="AB395" s="13"/>
      <c r="AC395" s="13"/>
      <c r="AD395" s="13"/>
      <c r="AE395" s="13"/>
      <c r="AT395" s="250" t="s">
        <v>162</v>
      </c>
      <c r="AU395" s="250" t="s">
        <v>82</v>
      </c>
      <c r="AV395" s="13" t="s">
        <v>82</v>
      </c>
      <c r="AW395" s="13" t="s">
        <v>30</v>
      </c>
      <c r="AX395" s="13" t="s">
        <v>78</v>
      </c>
      <c r="AY395" s="250" t="s">
        <v>128</v>
      </c>
    </row>
    <row r="396" s="2" customFormat="1">
      <c r="A396" s="37"/>
      <c r="B396" s="38"/>
      <c r="C396" s="215" t="s">
        <v>584</v>
      </c>
      <c r="D396" s="215" t="s">
        <v>129</v>
      </c>
      <c r="E396" s="216" t="s">
        <v>592</v>
      </c>
      <c r="F396" s="217" t="s">
        <v>593</v>
      </c>
      <c r="G396" s="218" t="s">
        <v>157</v>
      </c>
      <c r="H396" s="219">
        <v>4.2599999999999998</v>
      </c>
      <c r="I396" s="220"/>
      <c r="J396" s="221">
        <f>ROUND(I396*H396,2)</f>
        <v>0</v>
      </c>
      <c r="K396" s="217" t="s">
        <v>158</v>
      </c>
      <c r="L396" s="43"/>
      <c r="M396" s="222" t="s">
        <v>1</v>
      </c>
      <c r="N396" s="223" t="s">
        <v>38</v>
      </c>
      <c r="O396" s="90"/>
      <c r="P396" s="224">
        <f>O396*H396</f>
        <v>0</v>
      </c>
      <c r="Q396" s="224">
        <v>0</v>
      </c>
      <c r="R396" s="224">
        <f>Q396*H396</f>
        <v>0</v>
      </c>
      <c r="S396" s="224">
        <v>0.070000000000000007</v>
      </c>
      <c r="T396" s="225">
        <f>S396*H396</f>
        <v>0.29820000000000002</v>
      </c>
      <c r="U396" s="37"/>
      <c r="V396" s="37"/>
      <c r="W396" s="37"/>
      <c r="X396" s="37"/>
      <c r="Y396" s="37"/>
      <c r="Z396" s="37"/>
      <c r="AA396" s="37"/>
      <c r="AB396" s="37"/>
      <c r="AC396" s="37"/>
      <c r="AD396" s="37"/>
      <c r="AE396" s="37"/>
      <c r="AR396" s="226" t="s">
        <v>88</v>
      </c>
      <c r="AT396" s="226" t="s">
        <v>129</v>
      </c>
      <c r="AU396" s="226" t="s">
        <v>82</v>
      </c>
      <c r="AY396" s="16" t="s">
        <v>128</v>
      </c>
      <c r="BE396" s="227">
        <f>IF(N396="základní",J396,0)</f>
        <v>0</v>
      </c>
      <c r="BF396" s="227">
        <f>IF(N396="snížená",J396,0)</f>
        <v>0</v>
      </c>
      <c r="BG396" s="227">
        <f>IF(N396="zákl. přenesená",J396,0)</f>
        <v>0</v>
      </c>
      <c r="BH396" s="227">
        <f>IF(N396="sníž. přenesená",J396,0)</f>
        <v>0</v>
      </c>
      <c r="BI396" s="227">
        <f>IF(N396="nulová",J396,0)</f>
        <v>0</v>
      </c>
      <c r="BJ396" s="16" t="s">
        <v>78</v>
      </c>
      <c r="BK396" s="227">
        <f>ROUND(I396*H396,2)</f>
        <v>0</v>
      </c>
      <c r="BL396" s="16" t="s">
        <v>88</v>
      </c>
      <c r="BM396" s="226" t="s">
        <v>1239</v>
      </c>
    </row>
    <row r="397" s="2" customFormat="1">
      <c r="A397" s="37"/>
      <c r="B397" s="38"/>
      <c r="C397" s="39"/>
      <c r="D397" s="228" t="s">
        <v>160</v>
      </c>
      <c r="E397" s="39"/>
      <c r="F397" s="239" t="s">
        <v>595</v>
      </c>
      <c r="G397" s="39"/>
      <c r="H397" s="39"/>
      <c r="I397" s="230"/>
      <c r="J397" s="39"/>
      <c r="K397" s="39"/>
      <c r="L397" s="43"/>
      <c r="M397" s="231"/>
      <c r="N397" s="232"/>
      <c r="O397" s="90"/>
      <c r="P397" s="90"/>
      <c r="Q397" s="90"/>
      <c r="R397" s="90"/>
      <c r="S397" s="90"/>
      <c r="T397" s="91"/>
      <c r="U397" s="37"/>
      <c r="V397" s="37"/>
      <c r="W397" s="37"/>
      <c r="X397" s="37"/>
      <c r="Y397" s="37"/>
      <c r="Z397" s="37"/>
      <c r="AA397" s="37"/>
      <c r="AB397" s="37"/>
      <c r="AC397" s="37"/>
      <c r="AD397" s="37"/>
      <c r="AE397" s="37"/>
      <c r="AT397" s="16" t="s">
        <v>160</v>
      </c>
      <c r="AU397" s="16" t="s">
        <v>82</v>
      </c>
    </row>
    <row r="398" s="2" customFormat="1">
      <c r="A398" s="37"/>
      <c r="B398" s="38"/>
      <c r="C398" s="39"/>
      <c r="D398" s="228" t="s">
        <v>134</v>
      </c>
      <c r="E398" s="39"/>
      <c r="F398" s="229" t="s">
        <v>1240</v>
      </c>
      <c r="G398" s="39"/>
      <c r="H398" s="39"/>
      <c r="I398" s="230"/>
      <c r="J398" s="39"/>
      <c r="K398" s="39"/>
      <c r="L398" s="43"/>
      <c r="M398" s="231"/>
      <c r="N398" s="232"/>
      <c r="O398" s="90"/>
      <c r="P398" s="90"/>
      <c r="Q398" s="90"/>
      <c r="R398" s="90"/>
      <c r="S398" s="90"/>
      <c r="T398" s="91"/>
      <c r="U398" s="37"/>
      <c r="V398" s="37"/>
      <c r="W398" s="37"/>
      <c r="X398" s="37"/>
      <c r="Y398" s="37"/>
      <c r="Z398" s="37"/>
      <c r="AA398" s="37"/>
      <c r="AB398" s="37"/>
      <c r="AC398" s="37"/>
      <c r="AD398" s="37"/>
      <c r="AE398" s="37"/>
      <c r="AT398" s="16" t="s">
        <v>134</v>
      </c>
      <c r="AU398" s="16" t="s">
        <v>82</v>
      </c>
    </row>
    <row r="399" s="13" customFormat="1">
      <c r="A399" s="13"/>
      <c r="B399" s="240"/>
      <c r="C399" s="241"/>
      <c r="D399" s="228" t="s">
        <v>162</v>
      </c>
      <c r="E399" s="242" t="s">
        <v>1</v>
      </c>
      <c r="F399" s="243" t="s">
        <v>1241</v>
      </c>
      <c r="G399" s="241"/>
      <c r="H399" s="244">
        <v>4.2599999999999998</v>
      </c>
      <c r="I399" s="245"/>
      <c r="J399" s="241"/>
      <c r="K399" s="241"/>
      <c r="L399" s="246"/>
      <c r="M399" s="247"/>
      <c r="N399" s="248"/>
      <c r="O399" s="248"/>
      <c r="P399" s="248"/>
      <c r="Q399" s="248"/>
      <c r="R399" s="248"/>
      <c r="S399" s="248"/>
      <c r="T399" s="249"/>
      <c r="U399" s="13"/>
      <c r="V399" s="13"/>
      <c r="W399" s="13"/>
      <c r="X399" s="13"/>
      <c r="Y399" s="13"/>
      <c r="Z399" s="13"/>
      <c r="AA399" s="13"/>
      <c r="AB399" s="13"/>
      <c r="AC399" s="13"/>
      <c r="AD399" s="13"/>
      <c r="AE399" s="13"/>
      <c r="AT399" s="250" t="s">
        <v>162</v>
      </c>
      <c r="AU399" s="250" t="s">
        <v>82</v>
      </c>
      <c r="AV399" s="13" t="s">
        <v>82</v>
      </c>
      <c r="AW399" s="13" t="s">
        <v>30</v>
      </c>
      <c r="AX399" s="13" t="s">
        <v>78</v>
      </c>
      <c r="AY399" s="250" t="s">
        <v>128</v>
      </c>
    </row>
    <row r="400" s="2" customFormat="1">
      <c r="A400" s="37"/>
      <c r="B400" s="38"/>
      <c r="C400" s="215" t="s">
        <v>591</v>
      </c>
      <c r="D400" s="215" t="s">
        <v>129</v>
      </c>
      <c r="E400" s="216" t="s">
        <v>1242</v>
      </c>
      <c r="F400" s="217" t="s">
        <v>1243</v>
      </c>
      <c r="G400" s="218" t="s">
        <v>176</v>
      </c>
      <c r="H400" s="219">
        <v>97.599999999999994</v>
      </c>
      <c r="I400" s="220"/>
      <c r="J400" s="221">
        <f>ROUND(I400*H400,2)</f>
        <v>0</v>
      </c>
      <c r="K400" s="217" t="s">
        <v>158</v>
      </c>
      <c r="L400" s="43"/>
      <c r="M400" s="222" t="s">
        <v>1</v>
      </c>
      <c r="N400" s="223" t="s">
        <v>38</v>
      </c>
      <c r="O400" s="90"/>
      <c r="P400" s="224">
        <f>O400*H400</f>
        <v>0</v>
      </c>
      <c r="Q400" s="224">
        <v>0</v>
      </c>
      <c r="R400" s="224">
        <f>Q400*H400</f>
        <v>0</v>
      </c>
      <c r="S400" s="224">
        <v>0</v>
      </c>
      <c r="T400" s="225">
        <f>S400*H400</f>
        <v>0</v>
      </c>
      <c r="U400" s="37"/>
      <c r="V400" s="37"/>
      <c r="W400" s="37"/>
      <c r="X400" s="37"/>
      <c r="Y400" s="37"/>
      <c r="Z400" s="37"/>
      <c r="AA400" s="37"/>
      <c r="AB400" s="37"/>
      <c r="AC400" s="37"/>
      <c r="AD400" s="37"/>
      <c r="AE400" s="37"/>
      <c r="AR400" s="226" t="s">
        <v>88</v>
      </c>
      <c r="AT400" s="226" t="s">
        <v>129</v>
      </c>
      <c r="AU400" s="226" t="s">
        <v>82</v>
      </c>
      <c r="AY400" s="16" t="s">
        <v>128</v>
      </c>
      <c r="BE400" s="227">
        <f>IF(N400="základní",J400,0)</f>
        <v>0</v>
      </c>
      <c r="BF400" s="227">
        <f>IF(N400="snížená",J400,0)</f>
        <v>0</v>
      </c>
      <c r="BG400" s="227">
        <f>IF(N400="zákl. přenesená",J400,0)</f>
        <v>0</v>
      </c>
      <c r="BH400" s="227">
        <f>IF(N400="sníž. přenesená",J400,0)</f>
        <v>0</v>
      </c>
      <c r="BI400" s="227">
        <f>IF(N400="nulová",J400,0)</f>
        <v>0</v>
      </c>
      <c r="BJ400" s="16" t="s">
        <v>78</v>
      </c>
      <c r="BK400" s="227">
        <f>ROUND(I400*H400,2)</f>
        <v>0</v>
      </c>
      <c r="BL400" s="16" t="s">
        <v>88</v>
      </c>
      <c r="BM400" s="226" t="s">
        <v>1244</v>
      </c>
    </row>
    <row r="401" s="2" customFormat="1">
      <c r="A401" s="37"/>
      <c r="B401" s="38"/>
      <c r="C401" s="39"/>
      <c r="D401" s="228" t="s">
        <v>160</v>
      </c>
      <c r="E401" s="39"/>
      <c r="F401" s="239" t="s">
        <v>1245</v>
      </c>
      <c r="G401" s="39"/>
      <c r="H401" s="39"/>
      <c r="I401" s="230"/>
      <c r="J401" s="39"/>
      <c r="K401" s="39"/>
      <c r="L401" s="43"/>
      <c r="M401" s="231"/>
      <c r="N401" s="232"/>
      <c r="O401" s="90"/>
      <c r="P401" s="90"/>
      <c r="Q401" s="90"/>
      <c r="R401" s="90"/>
      <c r="S401" s="90"/>
      <c r="T401" s="91"/>
      <c r="U401" s="37"/>
      <c r="V401" s="37"/>
      <c r="W401" s="37"/>
      <c r="X401" s="37"/>
      <c r="Y401" s="37"/>
      <c r="Z401" s="37"/>
      <c r="AA401" s="37"/>
      <c r="AB401" s="37"/>
      <c r="AC401" s="37"/>
      <c r="AD401" s="37"/>
      <c r="AE401" s="37"/>
      <c r="AT401" s="16" t="s">
        <v>160</v>
      </c>
      <c r="AU401" s="16" t="s">
        <v>82</v>
      </c>
    </row>
    <row r="402" s="13" customFormat="1">
      <c r="A402" s="13"/>
      <c r="B402" s="240"/>
      <c r="C402" s="241"/>
      <c r="D402" s="228" t="s">
        <v>162</v>
      </c>
      <c r="E402" s="242" t="s">
        <v>1</v>
      </c>
      <c r="F402" s="243" t="s">
        <v>1246</v>
      </c>
      <c r="G402" s="241"/>
      <c r="H402" s="244">
        <v>97.599999999999994</v>
      </c>
      <c r="I402" s="245"/>
      <c r="J402" s="241"/>
      <c r="K402" s="241"/>
      <c r="L402" s="246"/>
      <c r="M402" s="247"/>
      <c r="N402" s="248"/>
      <c r="O402" s="248"/>
      <c r="P402" s="248"/>
      <c r="Q402" s="248"/>
      <c r="R402" s="248"/>
      <c r="S402" s="248"/>
      <c r="T402" s="249"/>
      <c r="U402" s="13"/>
      <c r="V402" s="13"/>
      <c r="W402" s="13"/>
      <c r="X402" s="13"/>
      <c r="Y402" s="13"/>
      <c r="Z402" s="13"/>
      <c r="AA402" s="13"/>
      <c r="AB402" s="13"/>
      <c r="AC402" s="13"/>
      <c r="AD402" s="13"/>
      <c r="AE402" s="13"/>
      <c r="AT402" s="250" t="s">
        <v>162</v>
      </c>
      <c r="AU402" s="250" t="s">
        <v>82</v>
      </c>
      <c r="AV402" s="13" t="s">
        <v>82</v>
      </c>
      <c r="AW402" s="13" t="s">
        <v>30</v>
      </c>
      <c r="AX402" s="13" t="s">
        <v>78</v>
      </c>
      <c r="AY402" s="250" t="s">
        <v>128</v>
      </c>
    </row>
    <row r="403" s="2" customFormat="1">
      <c r="A403" s="37"/>
      <c r="B403" s="38"/>
      <c r="C403" s="215" t="s">
        <v>598</v>
      </c>
      <c r="D403" s="215" t="s">
        <v>129</v>
      </c>
      <c r="E403" s="216" t="s">
        <v>1247</v>
      </c>
      <c r="F403" s="217" t="s">
        <v>1248</v>
      </c>
      <c r="G403" s="218" t="s">
        <v>157</v>
      </c>
      <c r="H403" s="219">
        <v>48.799999999999997</v>
      </c>
      <c r="I403" s="220"/>
      <c r="J403" s="221">
        <f>ROUND(I403*H403,2)</f>
        <v>0</v>
      </c>
      <c r="K403" s="217" t="s">
        <v>158</v>
      </c>
      <c r="L403" s="43"/>
      <c r="M403" s="222" t="s">
        <v>1</v>
      </c>
      <c r="N403" s="223" t="s">
        <v>38</v>
      </c>
      <c r="O403" s="90"/>
      <c r="P403" s="224">
        <f>O403*H403</f>
        <v>0</v>
      </c>
      <c r="Q403" s="224">
        <v>0</v>
      </c>
      <c r="R403" s="224">
        <f>Q403*H403</f>
        <v>0</v>
      </c>
      <c r="S403" s="224">
        <v>0.023300000000000001</v>
      </c>
      <c r="T403" s="225">
        <f>S403*H403</f>
        <v>1.1370400000000001</v>
      </c>
      <c r="U403" s="37"/>
      <c r="V403" s="37"/>
      <c r="W403" s="37"/>
      <c r="X403" s="37"/>
      <c r="Y403" s="37"/>
      <c r="Z403" s="37"/>
      <c r="AA403" s="37"/>
      <c r="AB403" s="37"/>
      <c r="AC403" s="37"/>
      <c r="AD403" s="37"/>
      <c r="AE403" s="37"/>
      <c r="AR403" s="226" t="s">
        <v>88</v>
      </c>
      <c r="AT403" s="226" t="s">
        <v>129</v>
      </c>
      <c r="AU403" s="226" t="s">
        <v>82</v>
      </c>
      <c r="AY403" s="16" t="s">
        <v>128</v>
      </c>
      <c r="BE403" s="227">
        <f>IF(N403="základní",J403,0)</f>
        <v>0</v>
      </c>
      <c r="BF403" s="227">
        <f>IF(N403="snížená",J403,0)</f>
        <v>0</v>
      </c>
      <c r="BG403" s="227">
        <f>IF(N403="zákl. přenesená",J403,0)</f>
        <v>0</v>
      </c>
      <c r="BH403" s="227">
        <f>IF(N403="sníž. přenesená",J403,0)</f>
        <v>0</v>
      </c>
      <c r="BI403" s="227">
        <f>IF(N403="nulová",J403,0)</f>
        <v>0</v>
      </c>
      <c r="BJ403" s="16" t="s">
        <v>78</v>
      </c>
      <c r="BK403" s="227">
        <f>ROUND(I403*H403,2)</f>
        <v>0</v>
      </c>
      <c r="BL403" s="16" t="s">
        <v>88</v>
      </c>
      <c r="BM403" s="226" t="s">
        <v>1249</v>
      </c>
    </row>
    <row r="404" s="2" customFormat="1">
      <c r="A404" s="37"/>
      <c r="B404" s="38"/>
      <c r="C404" s="39"/>
      <c r="D404" s="228" t="s">
        <v>160</v>
      </c>
      <c r="E404" s="39"/>
      <c r="F404" s="239" t="s">
        <v>1250</v>
      </c>
      <c r="G404" s="39"/>
      <c r="H404" s="39"/>
      <c r="I404" s="230"/>
      <c r="J404" s="39"/>
      <c r="K404" s="39"/>
      <c r="L404" s="43"/>
      <c r="M404" s="231"/>
      <c r="N404" s="232"/>
      <c r="O404" s="90"/>
      <c r="P404" s="90"/>
      <c r="Q404" s="90"/>
      <c r="R404" s="90"/>
      <c r="S404" s="90"/>
      <c r="T404" s="91"/>
      <c r="U404" s="37"/>
      <c r="V404" s="37"/>
      <c r="W404" s="37"/>
      <c r="X404" s="37"/>
      <c r="Y404" s="37"/>
      <c r="Z404" s="37"/>
      <c r="AA404" s="37"/>
      <c r="AB404" s="37"/>
      <c r="AC404" s="37"/>
      <c r="AD404" s="37"/>
      <c r="AE404" s="37"/>
      <c r="AT404" s="16" t="s">
        <v>160</v>
      </c>
      <c r="AU404" s="16" t="s">
        <v>82</v>
      </c>
    </row>
    <row r="405" s="13" customFormat="1">
      <c r="A405" s="13"/>
      <c r="B405" s="240"/>
      <c r="C405" s="241"/>
      <c r="D405" s="228" t="s">
        <v>162</v>
      </c>
      <c r="E405" s="242" t="s">
        <v>1</v>
      </c>
      <c r="F405" s="243" t="s">
        <v>1251</v>
      </c>
      <c r="G405" s="241"/>
      <c r="H405" s="244">
        <v>48.799999999999997</v>
      </c>
      <c r="I405" s="245"/>
      <c r="J405" s="241"/>
      <c r="K405" s="241"/>
      <c r="L405" s="246"/>
      <c r="M405" s="247"/>
      <c r="N405" s="248"/>
      <c r="O405" s="248"/>
      <c r="P405" s="248"/>
      <c r="Q405" s="248"/>
      <c r="R405" s="248"/>
      <c r="S405" s="248"/>
      <c r="T405" s="249"/>
      <c r="U405" s="13"/>
      <c r="V405" s="13"/>
      <c r="W405" s="13"/>
      <c r="X405" s="13"/>
      <c r="Y405" s="13"/>
      <c r="Z405" s="13"/>
      <c r="AA405" s="13"/>
      <c r="AB405" s="13"/>
      <c r="AC405" s="13"/>
      <c r="AD405" s="13"/>
      <c r="AE405" s="13"/>
      <c r="AT405" s="250" t="s">
        <v>162</v>
      </c>
      <c r="AU405" s="250" t="s">
        <v>82</v>
      </c>
      <c r="AV405" s="13" t="s">
        <v>82</v>
      </c>
      <c r="AW405" s="13" t="s">
        <v>30</v>
      </c>
      <c r="AX405" s="13" t="s">
        <v>78</v>
      </c>
      <c r="AY405" s="250" t="s">
        <v>128</v>
      </c>
    </row>
    <row r="406" s="2" customFormat="1">
      <c r="A406" s="37"/>
      <c r="B406" s="38"/>
      <c r="C406" s="215" t="s">
        <v>604</v>
      </c>
      <c r="D406" s="215" t="s">
        <v>129</v>
      </c>
      <c r="E406" s="216" t="s">
        <v>1252</v>
      </c>
      <c r="F406" s="217" t="s">
        <v>1253</v>
      </c>
      <c r="G406" s="218" t="s">
        <v>183</v>
      </c>
      <c r="H406" s="219">
        <v>5.2850000000000001</v>
      </c>
      <c r="I406" s="220"/>
      <c r="J406" s="221">
        <f>ROUND(I406*H406,2)</f>
        <v>0</v>
      </c>
      <c r="K406" s="217" t="s">
        <v>158</v>
      </c>
      <c r="L406" s="43"/>
      <c r="M406" s="222" t="s">
        <v>1</v>
      </c>
      <c r="N406" s="223" t="s">
        <v>38</v>
      </c>
      <c r="O406" s="90"/>
      <c r="P406" s="224">
        <f>O406*H406</f>
        <v>0</v>
      </c>
      <c r="Q406" s="224">
        <v>0.50375000000000003</v>
      </c>
      <c r="R406" s="224">
        <f>Q406*H406</f>
        <v>2.6623187500000003</v>
      </c>
      <c r="S406" s="224">
        <v>2.5</v>
      </c>
      <c r="T406" s="225">
        <f>S406*H406</f>
        <v>13.2125</v>
      </c>
      <c r="U406" s="37"/>
      <c r="V406" s="37"/>
      <c r="W406" s="37"/>
      <c r="X406" s="37"/>
      <c r="Y406" s="37"/>
      <c r="Z406" s="37"/>
      <c r="AA406" s="37"/>
      <c r="AB406" s="37"/>
      <c r="AC406" s="37"/>
      <c r="AD406" s="37"/>
      <c r="AE406" s="37"/>
      <c r="AR406" s="226" t="s">
        <v>88</v>
      </c>
      <c r="AT406" s="226" t="s">
        <v>129</v>
      </c>
      <c r="AU406" s="226" t="s">
        <v>82</v>
      </c>
      <c r="AY406" s="16" t="s">
        <v>128</v>
      </c>
      <c r="BE406" s="227">
        <f>IF(N406="základní",J406,0)</f>
        <v>0</v>
      </c>
      <c r="BF406" s="227">
        <f>IF(N406="snížená",J406,0)</f>
        <v>0</v>
      </c>
      <c r="BG406" s="227">
        <f>IF(N406="zákl. přenesená",J406,0)</f>
        <v>0</v>
      </c>
      <c r="BH406" s="227">
        <f>IF(N406="sníž. přenesená",J406,0)</f>
        <v>0</v>
      </c>
      <c r="BI406" s="227">
        <f>IF(N406="nulová",J406,0)</f>
        <v>0</v>
      </c>
      <c r="BJ406" s="16" t="s">
        <v>78</v>
      </c>
      <c r="BK406" s="227">
        <f>ROUND(I406*H406,2)</f>
        <v>0</v>
      </c>
      <c r="BL406" s="16" t="s">
        <v>88</v>
      </c>
      <c r="BM406" s="226" t="s">
        <v>1254</v>
      </c>
    </row>
    <row r="407" s="2" customFormat="1">
      <c r="A407" s="37"/>
      <c r="B407" s="38"/>
      <c r="C407" s="39"/>
      <c r="D407" s="228" t="s">
        <v>160</v>
      </c>
      <c r="E407" s="39"/>
      <c r="F407" s="239" t="s">
        <v>1255</v>
      </c>
      <c r="G407" s="39"/>
      <c r="H407" s="39"/>
      <c r="I407" s="230"/>
      <c r="J407" s="39"/>
      <c r="K407" s="39"/>
      <c r="L407" s="43"/>
      <c r="M407" s="231"/>
      <c r="N407" s="232"/>
      <c r="O407" s="90"/>
      <c r="P407" s="90"/>
      <c r="Q407" s="90"/>
      <c r="R407" s="90"/>
      <c r="S407" s="90"/>
      <c r="T407" s="91"/>
      <c r="U407" s="37"/>
      <c r="V407" s="37"/>
      <c r="W407" s="37"/>
      <c r="X407" s="37"/>
      <c r="Y407" s="37"/>
      <c r="Z407" s="37"/>
      <c r="AA407" s="37"/>
      <c r="AB407" s="37"/>
      <c r="AC407" s="37"/>
      <c r="AD407" s="37"/>
      <c r="AE407" s="37"/>
      <c r="AT407" s="16" t="s">
        <v>160</v>
      </c>
      <c r="AU407" s="16" t="s">
        <v>82</v>
      </c>
    </row>
    <row r="408" s="2" customFormat="1">
      <c r="A408" s="37"/>
      <c r="B408" s="38"/>
      <c r="C408" s="39"/>
      <c r="D408" s="228" t="s">
        <v>134</v>
      </c>
      <c r="E408" s="39"/>
      <c r="F408" s="229" t="s">
        <v>1256</v>
      </c>
      <c r="G408" s="39"/>
      <c r="H408" s="39"/>
      <c r="I408" s="230"/>
      <c r="J408" s="39"/>
      <c r="K408" s="39"/>
      <c r="L408" s="43"/>
      <c r="M408" s="231"/>
      <c r="N408" s="232"/>
      <c r="O408" s="90"/>
      <c r="P408" s="90"/>
      <c r="Q408" s="90"/>
      <c r="R408" s="90"/>
      <c r="S408" s="90"/>
      <c r="T408" s="91"/>
      <c r="U408" s="37"/>
      <c r="V408" s="37"/>
      <c r="W408" s="37"/>
      <c r="X408" s="37"/>
      <c r="Y408" s="37"/>
      <c r="Z408" s="37"/>
      <c r="AA408" s="37"/>
      <c r="AB408" s="37"/>
      <c r="AC408" s="37"/>
      <c r="AD408" s="37"/>
      <c r="AE408" s="37"/>
      <c r="AT408" s="16" t="s">
        <v>134</v>
      </c>
      <c r="AU408" s="16" t="s">
        <v>82</v>
      </c>
    </row>
    <row r="409" s="13" customFormat="1">
      <c r="A409" s="13"/>
      <c r="B409" s="240"/>
      <c r="C409" s="241"/>
      <c r="D409" s="228" t="s">
        <v>162</v>
      </c>
      <c r="E409" s="242" t="s">
        <v>1</v>
      </c>
      <c r="F409" s="243" t="s">
        <v>1257</v>
      </c>
      <c r="G409" s="241"/>
      <c r="H409" s="244">
        <v>5.2850000000000001</v>
      </c>
      <c r="I409" s="245"/>
      <c r="J409" s="241"/>
      <c r="K409" s="241"/>
      <c r="L409" s="246"/>
      <c r="M409" s="247"/>
      <c r="N409" s="248"/>
      <c r="O409" s="248"/>
      <c r="P409" s="248"/>
      <c r="Q409" s="248"/>
      <c r="R409" s="248"/>
      <c r="S409" s="248"/>
      <c r="T409" s="249"/>
      <c r="U409" s="13"/>
      <c r="V409" s="13"/>
      <c r="W409" s="13"/>
      <c r="X409" s="13"/>
      <c r="Y409" s="13"/>
      <c r="Z409" s="13"/>
      <c r="AA409" s="13"/>
      <c r="AB409" s="13"/>
      <c r="AC409" s="13"/>
      <c r="AD409" s="13"/>
      <c r="AE409" s="13"/>
      <c r="AT409" s="250" t="s">
        <v>162</v>
      </c>
      <c r="AU409" s="250" t="s">
        <v>82</v>
      </c>
      <c r="AV409" s="13" t="s">
        <v>82</v>
      </c>
      <c r="AW409" s="13" t="s">
        <v>30</v>
      </c>
      <c r="AX409" s="13" t="s">
        <v>78</v>
      </c>
      <c r="AY409" s="250" t="s">
        <v>128</v>
      </c>
    </row>
    <row r="410" s="2" customFormat="1" ht="16.5" customHeight="1">
      <c r="A410" s="37"/>
      <c r="B410" s="38"/>
      <c r="C410" s="251" t="s">
        <v>611</v>
      </c>
      <c r="D410" s="251" t="s">
        <v>200</v>
      </c>
      <c r="E410" s="252" t="s">
        <v>1258</v>
      </c>
      <c r="F410" s="253" t="s">
        <v>1259</v>
      </c>
      <c r="G410" s="254" t="s">
        <v>157</v>
      </c>
      <c r="H410" s="255">
        <v>18.300000000000001</v>
      </c>
      <c r="I410" s="256"/>
      <c r="J410" s="257">
        <f>ROUND(I410*H410,2)</f>
        <v>0</v>
      </c>
      <c r="K410" s="253" t="s">
        <v>158</v>
      </c>
      <c r="L410" s="258"/>
      <c r="M410" s="259" t="s">
        <v>1</v>
      </c>
      <c r="N410" s="260" t="s">
        <v>38</v>
      </c>
      <c r="O410" s="90"/>
      <c r="P410" s="224">
        <f>O410*H410</f>
        <v>0</v>
      </c>
      <c r="Q410" s="224">
        <v>0.40500000000000003</v>
      </c>
      <c r="R410" s="224">
        <f>Q410*H410</f>
        <v>7.4115000000000011</v>
      </c>
      <c r="S410" s="224">
        <v>0</v>
      </c>
      <c r="T410" s="225">
        <f>S410*H410</f>
        <v>0</v>
      </c>
      <c r="U410" s="37"/>
      <c r="V410" s="37"/>
      <c r="W410" s="37"/>
      <c r="X410" s="37"/>
      <c r="Y410" s="37"/>
      <c r="Z410" s="37"/>
      <c r="AA410" s="37"/>
      <c r="AB410" s="37"/>
      <c r="AC410" s="37"/>
      <c r="AD410" s="37"/>
      <c r="AE410" s="37"/>
      <c r="AR410" s="226" t="s">
        <v>100</v>
      </c>
      <c r="AT410" s="226" t="s">
        <v>200</v>
      </c>
      <c r="AU410" s="226" t="s">
        <v>82</v>
      </c>
      <c r="AY410" s="16" t="s">
        <v>128</v>
      </c>
      <c r="BE410" s="227">
        <f>IF(N410="základní",J410,0)</f>
        <v>0</v>
      </c>
      <c r="BF410" s="227">
        <f>IF(N410="snížená",J410,0)</f>
        <v>0</v>
      </c>
      <c r="BG410" s="227">
        <f>IF(N410="zákl. přenesená",J410,0)</f>
        <v>0</v>
      </c>
      <c r="BH410" s="227">
        <f>IF(N410="sníž. přenesená",J410,0)</f>
        <v>0</v>
      </c>
      <c r="BI410" s="227">
        <f>IF(N410="nulová",J410,0)</f>
        <v>0</v>
      </c>
      <c r="BJ410" s="16" t="s">
        <v>78</v>
      </c>
      <c r="BK410" s="227">
        <f>ROUND(I410*H410,2)</f>
        <v>0</v>
      </c>
      <c r="BL410" s="16" t="s">
        <v>88</v>
      </c>
      <c r="BM410" s="226" t="s">
        <v>1260</v>
      </c>
    </row>
    <row r="411" s="2" customFormat="1">
      <c r="A411" s="37"/>
      <c r="B411" s="38"/>
      <c r="C411" s="39"/>
      <c r="D411" s="228" t="s">
        <v>160</v>
      </c>
      <c r="E411" s="39"/>
      <c r="F411" s="239" t="s">
        <v>1259</v>
      </c>
      <c r="G411" s="39"/>
      <c r="H411" s="39"/>
      <c r="I411" s="230"/>
      <c r="J411" s="39"/>
      <c r="K411" s="39"/>
      <c r="L411" s="43"/>
      <c r="M411" s="231"/>
      <c r="N411" s="232"/>
      <c r="O411" s="90"/>
      <c r="P411" s="90"/>
      <c r="Q411" s="90"/>
      <c r="R411" s="90"/>
      <c r="S411" s="90"/>
      <c r="T411" s="91"/>
      <c r="U411" s="37"/>
      <c r="V411" s="37"/>
      <c r="W411" s="37"/>
      <c r="X411" s="37"/>
      <c r="Y411" s="37"/>
      <c r="Z411" s="37"/>
      <c r="AA411" s="37"/>
      <c r="AB411" s="37"/>
      <c r="AC411" s="37"/>
      <c r="AD411" s="37"/>
      <c r="AE411" s="37"/>
      <c r="AT411" s="16" t="s">
        <v>160</v>
      </c>
      <c r="AU411" s="16" t="s">
        <v>82</v>
      </c>
    </row>
    <row r="412" s="13" customFormat="1">
      <c r="A412" s="13"/>
      <c r="B412" s="240"/>
      <c r="C412" s="241"/>
      <c r="D412" s="228" t="s">
        <v>162</v>
      </c>
      <c r="E412" s="242" t="s">
        <v>1</v>
      </c>
      <c r="F412" s="243" t="s">
        <v>1261</v>
      </c>
      <c r="G412" s="241"/>
      <c r="H412" s="244">
        <v>18.300000000000001</v>
      </c>
      <c r="I412" s="245"/>
      <c r="J412" s="241"/>
      <c r="K412" s="241"/>
      <c r="L412" s="246"/>
      <c r="M412" s="247"/>
      <c r="N412" s="248"/>
      <c r="O412" s="248"/>
      <c r="P412" s="248"/>
      <c r="Q412" s="248"/>
      <c r="R412" s="248"/>
      <c r="S412" s="248"/>
      <c r="T412" s="249"/>
      <c r="U412" s="13"/>
      <c r="V412" s="13"/>
      <c r="W412" s="13"/>
      <c r="X412" s="13"/>
      <c r="Y412" s="13"/>
      <c r="Z412" s="13"/>
      <c r="AA412" s="13"/>
      <c r="AB412" s="13"/>
      <c r="AC412" s="13"/>
      <c r="AD412" s="13"/>
      <c r="AE412" s="13"/>
      <c r="AT412" s="250" t="s">
        <v>162</v>
      </c>
      <c r="AU412" s="250" t="s">
        <v>82</v>
      </c>
      <c r="AV412" s="13" t="s">
        <v>82</v>
      </c>
      <c r="AW412" s="13" t="s">
        <v>30</v>
      </c>
      <c r="AX412" s="13" t="s">
        <v>78</v>
      </c>
      <c r="AY412" s="250" t="s">
        <v>128</v>
      </c>
    </row>
    <row r="413" s="2" customFormat="1" ht="16.5" customHeight="1">
      <c r="A413" s="37"/>
      <c r="B413" s="38"/>
      <c r="C413" s="251" t="s">
        <v>618</v>
      </c>
      <c r="D413" s="251" t="s">
        <v>200</v>
      </c>
      <c r="E413" s="252" t="s">
        <v>1262</v>
      </c>
      <c r="F413" s="253" t="s">
        <v>1263</v>
      </c>
      <c r="G413" s="254" t="s">
        <v>157</v>
      </c>
      <c r="H413" s="255">
        <v>12.699999999999999</v>
      </c>
      <c r="I413" s="256"/>
      <c r="J413" s="257">
        <f>ROUND(I413*H413,2)</f>
        <v>0</v>
      </c>
      <c r="K413" s="253" t="s">
        <v>158</v>
      </c>
      <c r="L413" s="258"/>
      <c r="M413" s="259" t="s">
        <v>1</v>
      </c>
      <c r="N413" s="260" t="s">
        <v>38</v>
      </c>
      <c r="O413" s="90"/>
      <c r="P413" s="224">
        <f>O413*H413</f>
        <v>0</v>
      </c>
      <c r="Q413" s="224">
        <v>0.54000000000000004</v>
      </c>
      <c r="R413" s="224">
        <f>Q413*H413</f>
        <v>6.8579999999999997</v>
      </c>
      <c r="S413" s="224">
        <v>0</v>
      </c>
      <c r="T413" s="225">
        <f>S413*H413</f>
        <v>0</v>
      </c>
      <c r="U413" s="37"/>
      <c r="V413" s="37"/>
      <c r="W413" s="37"/>
      <c r="X413" s="37"/>
      <c r="Y413" s="37"/>
      <c r="Z413" s="37"/>
      <c r="AA413" s="37"/>
      <c r="AB413" s="37"/>
      <c r="AC413" s="37"/>
      <c r="AD413" s="37"/>
      <c r="AE413" s="37"/>
      <c r="AR413" s="226" t="s">
        <v>100</v>
      </c>
      <c r="AT413" s="226" t="s">
        <v>200</v>
      </c>
      <c r="AU413" s="226" t="s">
        <v>82</v>
      </c>
      <c r="AY413" s="16" t="s">
        <v>128</v>
      </c>
      <c r="BE413" s="227">
        <f>IF(N413="základní",J413,0)</f>
        <v>0</v>
      </c>
      <c r="BF413" s="227">
        <f>IF(N413="snížená",J413,0)</f>
        <v>0</v>
      </c>
      <c r="BG413" s="227">
        <f>IF(N413="zákl. přenesená",J413,0)</f>
        <v>0</v>
      </c>
      <c r="BH413" s="227">
        <f>IF(N413="sníž. přenesená",J413,0)</f>
        <v>0</v>
      </c>
      <c r="BI413" s="227">
        <f>IF(N413="nulová",J413,0)</f>
        <v>0</v>
      </c>
      <c r="BJ413" s="16" t="s">
        <v>78</v>
      </c>
      <c r="BK413" s="227">
        <f>ROUND(I413*H413,2)</f>
        <v>0</v>
      </c>
      <c r="BL413" s="16" t="s">
        <v>88</v>
      </c>
      <c r="BM413" s="226" t="s">
        <v>1264</v>
      </c>
    </row>
    <row r="414" s="2" customFormat="1">
      <c r="A414" s="37"/>
      <c r="B414" s="38"/>
      <c r="C414" s="39"/>
      <c r="D414" s="228" t="s">
        <v>160</v>
      </c>
      <c r="E414" s="39"/>
      <c r="F414" s="239" t="s">
        <v>1263</v>
      </c>
      <c r="G414" s="39"/>
      <c r="H414" s="39"/>
      <c r="I414" s="230"/>
      <c r="J414" s="39"/>
      <c r="K414" s="39"/>
      <c r="L414" s="43"/>
      <c r="M414" s="231"/>
      <c r="N414" s="232"/>
      <c r="O414" s="90"/>
      <c r="P414" s="90"/>
      <c r="Q414" s="90"/>
      <c r="R414" s="90"/>
      <c r="S414" s="90"/>
      <c r="T414" s="91"/>
      <c r="U414" s="37"/>
      <c r="V414" s="37"/>
      <c r="W414" s="37"/>
      <c r="X414" s="37"/>
      <c r="Y414" s="37"/>
      <c r="Z414" s="37"/>
      <c r="AA414" s="37"/>
      <c r="AB414" s="37"/>
      <c r="AC414" s="37"/>
      <c r="AD414" s="37"/>
      <c r="AE414" s="37"/>
      <c r="AT414" s="16" t="s">
        <v>160</v>
      </c>
      <c r="AU414" s="16" t="s">
        <v>82</v>
      </c>
    </row>
    <row r="415" s="13" customFormat="1">
      <c r="A415" s="13"/>
      <c r="B415" s="240"/>
      <c r="C415" s="241"/>
      <c r="D415" s="228" t="s">
        <v>162</v>
      </c>
      <c r="E415" s="242" t="s">
        <v>1</v>
      </c>
      <c r="F415" s="243" t="s">
        <v>1265</v>
      </c>
      <c r="G415" s="241"/>
      <c r="H415" s="244">
        <v>12.699999999999999</v>
      </c>
      <c r="I415" s="245"/>
      <c r="J415" s="241"/>
      <c r="K415" s="241"/>
      <c r="L415" s="246"/>
      <c r="M415" s="247"/>
      <c r="N415" s="248"/>
      <c r="O415" s="248"/>
      <c r="P415" s="248"/>
      <c r="Q415" s="248"/>
      <c r="R415" s="248"/>
      <c r="S415" s="248"/>
      <c r="T415" s="249"/>
      <c r="U415" s="13"/>
      <c r="V415" s="13"/>
      <c r="W415" s="13"/>
      <c r="X415" s="13"/>
      <c r="Y415" s="13"/>
      <c r="Z415" s="13"/>
      <c r="AA415" s="13"/>
      <c r="AB415" s="13"/>
      <c r="AC415" s="13"/>
      <c r="AD415" s="13"/>
      <c r="AE415" s="13"/>
      <c r="AT415" s="250" t="s">
        <v>162</v>
      </c>
      <c r="AU415" s="250" t="s">
        <v>82</v>
      </c>
      <c r="AV415" s="13" t="s">
        <v>82</v>
      </c>
      <c r="AW415" s="13" t="s">
        <v>30</v>
      </c>
      <c r="AX415" s="13" t="s">
        <v>78</v>
      </c>
      <c r="AY415" s="250" t="s">
        <v>128</v>
      </c>
    </row>
    <row r="416" s="2" customFormat="1">
      <c r="A416" s="37"/>
      <c r="B416" s="38"/>
      <c r="C416" s="215" t="s">
        <v>625</v>
      </c>
      <c r="D416" s="215" t="s">
        <v>129</v>
      </c>
      <c r="E416" s="216" t="s">
        <v>1266</v>
      </c>
      <c r="F416" s="217" t="s">
        <v>1267</v>
      </c>
      <c r="G416" s="218" t="s">
        <v>157</v>
      </c>
      <c r="H416" s="219">
        <v>48.799999999999997</v>
      </c>
      <c r="I416" s="220"/>
      <c r="J416" s="221">
        <f>ROUND(I416*H416,2)</f>
        <v>0</v>
      </c>
      <c r="K416" s="217" t="s">
        <v>158</v>
      </c>
      <c r="L416" s="43"/>
      <c r="M416" s="222" t="s">
        <v>1</v>
      </c>
      <c r="N416" s="223" t="s">
        <v>38</v>
      </c>
      <c r="O416" s="90"/>
      <c r="P416" s="224">
        <f>O416*H416</f>
        <v>0</v>
      </c>
      <c r="Q416" s="224">
        <v>0.02324</v>
      </c>
      <c r="R416" s="224">
        <f>Q416*H416</f>
        <v>1.134112</v>
      </c>
      <c r="S416" s="224">
        <v>0</v>
      </c>
      <c r="T416" s="225">
        <f>S416*H416</f>
        <v>0</v>
      </c>
      <c r="U416" s="37"/>
      <c r="V416" s="37"/>
      <c r="W416" s="37"/>
      <c r="X416" s="37"/>
      <c r="Y416" s="37"/>
      <c r="Z416" s="37"/>
      <c r="AA416" s="37"/>
      <c r="AB416" s="37"/>
      <c r="AC416" s="37"/>
      <c r="AD416" s="37"/>
      <c r="AE416" s="37"/>
      <c r="AR416" s="226" t="s">
        <v>88</v>
      </c>
      <c r="AT416" s="226" t="s">
        <v>129</v>
      </c>
      <c r="AU416" s="226" t="s">
        <v>82</v>
      </c>
      <c r="AY416" s="16" t="s">
        <v>128</v>
      </c>
      <c r="BE416" s="227">
        <f>IF(N416="základní",J416,0)</f>
        <v>0</v>
      </c>
      <c r="BF416" s="227">
        <f>IF(N416="snížená",J416,0)</f>
        <v>0</v>
      </c>
      <c r="BG416" s="227">
        <f>IF(N416="zákl. přenesená",J416,0)</f>
        <v>0</v>
      </c>
      <c r="BH416" s="227">
        <f>IF(N416="sníž. přenesená",J416,0)</f>
        <v>0</v>
      </c>
      <c r="BI416" s="227">
        <f>IF(N416="nulová",J416,0)</f>
        <v>0</v>
      </c>
      <c r="BJ416" s="16" t="s">
        <v>78</v>
      </c>
      <c r="BK416" s="227">
        <f>ROUND(I416*H416,2)</f>
        <v>0</v>
      </c>
      <c r="BL416" s="16" t="s">
        <v>88</v>
      </c>
      <c r="BM416" s="226" t="s">
        <v>1268</v>
      </c>
    </row>
    <row r="417" s="2" customFormat="1">
      <c r="A417" s="37"/>
      <c r="B417" s="38"/>
      <c r="C417" s="39"/>
      <c r="D417" s="228" t="s">
        <v>160</v>
      </c>
      <c r="E417" s="39"/>
      <c r="F417" s="239" t="s">
        <v>1269</v>
      </c>
      <c r="G417" s="39"/>
      <c r="H417" s="39"/>
      <c r="I417" s="230"/>
      <c r="J417" s="39"/>
      <c r="K417" s="39"/>
      <c r="L417" s="43"/>
      <c r="M417" s="231"/>
      <c r="N417" s="232"/>
      <c r="O417" s="90"/>
      <c r="P417" s="90"/>
      <c r="Q417" s="90"/>
      <c r="R417" s="90"/>
      <c r="S417" s="90"/>
      <c r="T417" s="91"/>
      <c r="U417" s="37"/>
      <c r="V417" s="37"/>
      <c r="W417" s="37"/>
      <c r="X417" s="37"/>
      <c r="Y417" s="37"/>
      <c r="Z417" s="37"/>
      <c r="AA417" s="37"/>
      <c r="AB417" s="37"/>
      <c r="AC417" s="37"/>
      <c r="AD417" s="37"/>
      <c r="AE417" s="37"/>
      <c r="AT417" s="16" t="s">
        <v>160</v>
      </c>
      <c r="AU417" s="16" t="s">
        <v>82</v>
      </c>
    </row>
    <row r="418" s="2" customFormat="1">
      <c r="A418" s="37"/>
      <c r="B418" s="38"/>
      <c r="C418" s="39"/>
      <c r="D418" s="228" t="s">
        <v>134</v>
      </c>
      <c r="E418" s="39"/>
      <c r="F418" s="229" t="s">
        <v>1270</v>
      </c>
      <c r="G418" s="39"/>
      <c r="H418" s="39"/>
      <c r="I418" s="230"/>
      <c r="J418" s="39"/>
      <c r="K418" s="39"/>
      <c r="L418" s="43"/>
      <c r="M418" s="231"/>
      <c r="N418" s="232"/>
      <c r="O418" s="90"/>
      <c r="P418" s="90"/>
      <c r="Q418" s="90"/>
      <c r="R418" s="90"/>
      <c r="S418" s="90"/>
      <c r="T418" s="91"/>
      <c r="U418" s="37"/>
      <c r="V418" s="37"/>
      <c r="W418" s="37"/>
      <c r="X418" s="37"/>
      <c r="Y418" s="37"/>
      <c r="Z418" s="37"/>
      <c r="AA418" s="37"/>
      <c r="AB418" s="37"/>
      <c r="AC418" s="37"/>
      <c r="AD418" s="37"/>
      <c r="AE418" s="37"/>
      <c r="AT418" s="16" t="s">
        <v>134</v>
      </c>
      <c r="AU418" s="16" t="s">
        <v>82</v>
      </c>
    </row>
    <row r="419" s="13" customFormat="1">
      <c r="A419" s="13"/>
      <c r="B419" s="240"/>
      <c r="C419" s="241"/>
      <c r="D419" s="228" t="s">
        <v>162</v>
      </c>
      <c r="E419" s="242" t="s">
        <v>1</v>
      </c>
      <c r="F419" s="243" t="s">
        <v>1251</v>
      </c>
      <c r="G419" s="241"/>
      <c r="H419" s="244">
        <v>48.799999999999997</v>
      </c>
      <c r="I419" s="245"/>
      <c r="J419" s="241"/>
      <c r="K419" s="241"/>
      <c r="L419" s="246"/>
      <c r="M419" s="247"/>
      <c r="N419" s="248"/>
      <c r="O419" s="248"/>
      <c r="P419" s="248"/>
      <c r="Q419" s="248"/>
      <c r="R419" s="248"/>
      <c r="S419" s="248"/>
      <c r="T419" s="249"/>
      <c r="U419" s="13"/>
      <c r="V419" s="13"/>
      <c r="W419" s="13"/>
      <c r="X419" s="13"/>
      <c r="Y419" s="13"/>
      <c r="Z419" s="13"/>
      <c r="AA419" s="13"/>
      <c r="AB419" s="13"/>
      <c r="AC419" s="13"/>
      <c r="AD419" s="13"/>
      <c r="AE419" s="13"/>
      <c r="AT419" s="250" t="s">
        <v>162</v>
      </c>
      <c r="AU419" s="250" t="s">
        <v>82</v>
      </c>
      <c r="AV419" s="13" t="s">
        <v>82</v>
      </c>
      <c r="AW419" s="13" t="s">
        <v>30</v>
      </c>
      <c r="AX419" s="13" t="s">
        <v>78</v>
      </c>
      <c r="AY419" s="250" t="s">
        <v>128</v>
      </c>
    </row>
    <row r="420" s="2" customFormat="1">
      <c r="A420" s="37"/>
      <c r="B420" s="38"/>
      <c r="C420" s="215" t="s">
        <v>632</v>
      </c>
      <c r="D420" s="215" t="s">
        <v>129</v>
      </c>
      <c r="E420" s="216" t="s">
        <v>605</v>
      </c>
      <c r="F420" s="217" t="s">
        <v>606</v>
      </c>
      <c r="G420" s="218" t="s">
        <v>157</v>
      </c>
      <c r="H420" s="219">
        <v>1.5</v>
      </c>
      <c r="I420" s="220"/>
      <c r="J420" s="221">
        <f>ROUND(I420*H420,2)</f>
        <v>0</v>
      </c>
      <c r="K420" s="217" t="s">
        <v>158</v>
      </c>
      <c r="L420" s="43"/>
      <c r="M420" s="222" t="s">
        <v>1</v>
      </c>
      <c r="N420" s="223" t="s">
        <v>38</v>
      </c>
      <c r="O420" s="90"/>
      <c r="P420" s="224">
        <f>O420*H420</f>
        <v>0</v>
      </c>
      <c r="Q420" s="224">
        <v>0.019429999999999999</v>
      </c>
      <c r="R420" s="224">
        <f>Q420*H420</f>
        <v>0.029144999999999997</v>
      </c>
      <c r="S420" s="224">
        <v>0</v>
      </c>
      <c r="T420" s="225">
        <f>S420*H420</f>
        <v>0</v>
      </c>
      <c r="U420" s="37"/>
      <c r="V420" s="37"/>
      <c r="W420" s="37"/>
      <c r="X420" s="37"/>
      <c r="Y420" s="37"/>
      <c r="Z420" s="37"/>
      <c r="AA420" s="37"/>
      <c r="AB420" s="37"/>
      <c r="AC420" s="37"/>
      <c r="AD420" s="37"/>
      <c r="AE420" s="37"/>
      <c r="AR420" s="226" t="s">
        <v>88</v>
      </c>
      <c r="AT420" s="226" t="s">
        <v>129</v>
      </c>
      <c r="AU420" s="226" t="s">
        <v>82</v>
      </c>
      <c r="AY420" s="16" t="s">
        <v>128</v>
      </c>
      <c r="BE420" s="227">
        <f>IF(N420="základní",J420,0)</f>
        <v>0</v>
      </c>
      <c r="BF420" s="227">
        <f>IF(N420="snížená",J420,0)</f>
        <v>0</v>
      </c>
      <c r="BG420" s="227">
        <f>IF(N420="zákl. přenesená",J420,0)</f>
        <v>0</v>
      </c>
      <c r="BH420" s="227">
        <f>IF(N420="sníž. přenesená",J420,0)</f>
        <v>0</v>
      </c>
      <c r="BI420" s="227">
        <f>IF(N420="nulová",J420,0)</f>
        <v>0</v>
      </c>
      <c r="BJ420" s="16" t="s">
        <v>78</v>
      </c>
      <c r="BK420" s="227">
        <f>ROUND(I420*H420,2)</f>
        <v>0</v>
      </c>
      <c r="BL420" s="16" t="s">
        <v>88</v>
      </c>
      <c r="BM420" s="226" t="s">
        <v>1271</v>
      </c>
    </row>
    <row r="421" s="2" customFormat="1">
      <c r="A421" s="37"/>
      <c r="B421" s="38"/>
      <c r="C421" s="39"/>
      <c r="D421" s="228" t="s">
        <v>160</v>
      </c>
      <c r="E421" s="39"/>
      <c r="F421" s="239" t="s">
        <v>608</v>
      </c>
      <c r="G421" s="39"/>
      <c r="H421" s="39"/>
      <c r="I421" s="230"/>
      <c r="J421" s="39"/>
      <c r="K421" s="39"/>
      <c r="L421" s="43"/>
      <c r="M421" s="231"/>
      <c r="N421" s="232"/>
      <c r="O421" s="90"/>
      <c r="P421" s="90"/>
      <c r="Q421" s="90"/>
      <c r="R421" s="90"/>
      <c r="S421" s="90"/>
      <c r="T421" s="91"/>
      <c r="U421" s="37"/>
      <c r="V421" s="37"/>
      <c r="W421" s="37"/>
      <c r="X421" s="37"/>
      <c r="Y421" s="37"/>
      <c r="Z421" s="37"/>
      <c r="AA421" s="37"/>
      <c r="AB421" s="37"/>
      <c r="AC421" s="37"/>
      <c r="AD421" s="37"/>
      <c r="AE421" s="37"/>
      <c r="AT421" s="16" t="s">
        <v>160</v>
      </c>
      <c r="AU421" s="16" t="s">
        <v>82</v>
      </c>
    </row>
    <row r="422" s="2" customFormat="1">
      <c r="A422" s="37"/>
      <c r="B422" s="38"/>
      <c r="C422" s="39"/>
      <c r="D422" s="228" t="s">
        <v>134</v>
      </c>
      <c r="E422" s="39"/>
      <c r="F422" s="229" t="s">
        <v>609</v>
      </c>
      <c r="G422" s="39"/>
      <c r="H422" s="39"/>
      <c r="I422" s="230"/>
      <c r="J422" s="39"/>
      <c r="K422" s="39"/>
      <c r="L422" s="43"/>
      <c r="M422" s="231"/>
      <c r="N422" s="232"/>
      <c r="O422" s="90"/>
      <c r="P422" s="90"/>
      <c r="Q422" s="90"/>
      <c r="R422" s="90"/>
      <c r="S422" s="90"/>
      <c r="T422" s="91"/>
      <c r="U422" s="37"/>
      <c r="V422" s="37"/>
      <c r="W422" s="37"/>
      <c r="X422" s="37"/>
      <c r="Y422" s="37"/>
      <c r="Z422" s="37"/>
      <c r="AA422" s="37"/>
      <c r="AB422" s="37"/>
      <c r="AC422" s="37"/>
      <c r="AD422" s="37"/>
      <c r="AE422" s="37"/>
      <c r="AT422" s="16" t="s">
        <v>134</v>
      </c>
      <c r="AU422" s="16" t="s">
        <v>82</v>
      </c>
    </row>
    <row r="423" s="13" customFormat="1">
      <c r="A423" s="13"/>
      <c r="B423" s="240"/>
      <c r="C423" s="241"/>
      <c r="D423" s="228" t="s">
        <v>162</v>
      </c>
      <c r="E423" s="242" t="s">
        <v>1</v>
      </c>
      <c r="F423" s="243" t="s">
        <v>1272</v>
      </c>
      <c r="G423" s="241"/>
      <c r="H423" s="244">
        <v>1.5</v>
      </c>
      <c r="I423" s="245"/>
      <c r="J423" s="241"/>
      <c r="K423" s="241"/>
      <c r="L423" s="246"/>
      <c r="M423" s="247"/>
      <c r="N423" s="248"/>
      <c r="O423" s="248"/>
      <c r="P423" s="248"/>
      <c r="Q423" s="248"/>
      <c r="R423" s="248"/>
      <c r="S423" s="248"/>
      <c r="T423" s="249"/>
      <c r="U423" s="13"/>
      <c r="V423" s="13"/>
      <c r="W423" s="13"/>
      <c r="X423" s="13"/>
      <c r="Y423" s="13"/>
      <c r="Z423" s="13"/>
      <c r="AA423" s="13"/>
      <c r="AB423" s="13"/>
      <c r="AC423" s="13"/>
      <c r="AD423" s="13"/>
      <c r="AE423" s="13"/>
      <c r="AT423" s="250" t="s">
        <v>162</v>
      </c>
      <c r="AU423" s="250" t="s">
        <v>82</v>
      </c>
      <c r="AV423" s="13" t="s">
        <v>82</v>
      </c>
      <c r="AW423" s="13" t="s">
        <v>30</v>
      </c>
      <c r="AX423" s="13" t="s">
        <v>78</v>
      </c>
      <c r="AY423" s="250" t="s">
        <v>128</v>
      </c>
    </row>
    <row r="424" s="2" customFormat="1">
      <c r="A424" s="37"/>
      <c r="B424" s="38"/>
      <c r="C424" s="215" t="s">
        <v>639</v>
      </c>
      <c r="D424" s="215" t="s">
        <v>129</v>
      </c>
      <c r="E424" s="216" t="s">
        <v>612</v>
      </c>
      <c r="F424" s="217" t="s">
        <v>613</v>
      </c>
      <c r="G424" s="218" t="s">
        <v>157</v>
      </c>
      <c r="H424" s="219">
        <v>0.59999999999999998</v>
      </c>
      <c r="I424" s="220"/>
      <c r="J424" s="221">
        <f>ROUND(I424*H424,2)</f>
        <v>0</v>
      </c>
      <c r="K424" s="217" t="s">
        <v>158</v>
      </c>
      <c r="L424" s="43"/>
      <c r="M424" s="222" t="s">
        <v>1</v>
      </c>
      <c r="N424" s="223" t="s">
        <v>38</v>
      </c>
      <c r="O424" s="90"/>
      <c r="P424" s="224">
        <f>O424*H424</f>
        <v>0</v>
      </c>
      <c r="Q424" s="224">
        <v>0.058279999999999998</v>
      </c>
      <c r="R424" s="224">
        <f>Q424*H424</f>
        <v>0.034967999999999999</v>
      </c>
      <c r="S424" s="224">
        <v>0</v>
      </c>
      <c r="T424" s="225">
        <f>S424*H424</f>
        <v>0</v>
      </c>
      <c r="U424" s="37"/>
      <c r="V424" s="37"/>
      <c r="W424" s="37"/>
      <c r="X424" s="37"/>
      <c r="Y424" s="37"/>
      <c r="Z424" s="37"/>
      <c r="AA424" s="37"/>
      <c r="AB424" s="37"/>
      <c r="AC424" s="37"/>
      <c r="AD424" s="37"/>
      <c r="AE424" s="37"/>
      <c r="AR424" s="226" t="s">
        <v>88</v>
      </c>
      <c r="AT424" s="226" t="s">
        <v>129</v>
      </c>
      <c r="AU424" s="226" t="s">
        <v>82</v>
      </c>
      <c r="AY424" s="16" t="s">
        <v>128</v>
      </c>
      <c r="BE424" s="227">
        <f>IF(N424="základní",J424,0)</f>
        <v>0</v>
      </c>
      <c r="BF424" s="227">
        <f>IF(N424="snížená",J424,0)</f>
        <v>0</v>
      </c>
      <c r="BG424" s="227">
        <f>IF(N424="zákl. přenesená",J424,0)</f>
        <v>0</v>
      </c>
      <c r="BH424" s="227">
        <f>IF(N424="sníž. přenesená",J424,0)</f>
        <v>0</v>
      </c>
      <c r="BI424" s="227">
        <f>IF(N424="nulová",J424,0)</f>
        <v>0</v>
      </c>
      <c r="BJ424" s="16" t="s">
        <v>78</v>
      </c>
      <c r="BK424" s="227">
        <f>ROUND(I424*H424,2)</f>
        <v>0</v>
      </c>
      <c r="BL424" s="16" t="s">
        <v>88</v>
      </c>
      <c r="BM424" s="226" t="s">
        <v>1273</v>
      </c>
    </row>
    <row r="425" s="2" customFormat="1">
      <c r="A425" s="37"/>
      <c r="B425" s="38"/>
      <c r="C425" s="39"/>
      <c r="D425" s="228" t="s">
        <v>160</v>
      </c>
      <c r="E425" s="39"/>
      <c r="F425" s="239" t="s">
        <v>615</v>
      </c>
      <c r="G425" s="39"/>
      <c r="H425" s="39"/>
      <c r="I425" s="230"/>
      <c r="J425" s="39"/>
      <c r="K425" s="39"/>
      <c r="L425" s="43"/>
      <c r="M425" s="231"/>
      <c r="N425" s="232"/>
      <c r="O425" s="90"/>
      <c r="P425" s="90"/>
      <c r="Q425" s="90"/>
      <c r="R425" s="90"/>
      <c r="S425" s="90"/>
      <c r="T425" s="91"/>
      <c r="U425" s="37"/>
      <c r="V425" s="37"/>
      <c r="W425" s="37"/>
      <c r="X425" s="37"/>
      <c r="Y425" s="37"/>
      <c r="Z425" s="37"/>
      <c r="AA425" s="37"/>
      <c r="AB425" s="37"/>
      <c r="AC425" s="37"/>
      <c r="AD425" s="37"/>
      <c r="AE425" s="37"/>
      <c r="AT425" s="16" t="s">
        <v>160</v>
      </c>
      <c r="AU425" s="16" t="s">
        <v>82</v>
      </c>
    </row>
    <row r="426" s="2" customFormat="1">
      <c r="A426" s="37"/>
      <c r="B426" s="38"/>
      <c r="C426" s="39"/>
      <c r="D426" s="228" t="s">
        <v>134</v>
      </c>
      <c r="E426" s="39"/>
      <c r="F426" s="229" t="s">
        <v>943</v>
      </c>
      <c r="G426" s="39"/>
      <c r="H426" s="39"/>
      <c r="I426" s="230"/>
      <c r="J426" s="39"/>
      <c r="K426" s="39"/>
      <c r="L426" s="43"/>
      <c r="M426" s="231"/>
      <c r="N426" s="232"/>
      <c r="O426" s="90"/>
      <c r="P426" s="90"/>
      <c r="Q426" s="90"/>
      <c r="R426" s="90"/>
      <c r="S426" s="90"/>
      <c r="T426" s="91"/>
      <c r="U426" s="37"/>
      <c r="V426" s="37"/>
      <c r="W426" s="37"/>
      <c r="X426" s="37"/>
      <c r="Y426" s="37"/>
      <c r="Z426" s="37"/>
      <c r="AA426" s="37"/>
      <c r="AB426" s="37"/>
      <c r="AC426" s="37"/>
      <c r="AD426" s="37"/>
      <c r="AE426" s="37"/>
      <c r="AT426" s="16" t="s">
        <v>134</v>
      </c>
      <c r="AU426" s="16" t="s">
        <v>82</v>
      </c>
    </row>
    <row r="427" s="13" customFormat="1">
      <c r="A427" s="13"/>
      <c r="B427" s="240"/>
      <c r="C427" s="241"/>
      <c r="D427" s="228" t="s">
        <v>162</v>
      </c>
      <c r="E427" s="242" t="s">
        <v>1</v>
      </c>
      <c r="F427" s="243" t="s">
        <v>1274</v>
      </c>
      <c r="G427" s="241"/>
      <c r="H427" s="244">
        <v>0.59999999999999998</v>
      </c>
      <c r="I427" s="245"/>
      <c r="J427" s="241"/>
      <c r="K427" s="241"/>
      <c r="L427" s="246"/>
      <c r="M427" s="247"/>
      <c r="N427" s="248"/>
      <c r="O427" s="248"/>
      <c r="P427" s="248"/>
      <c r="Q427" s="248"/>
      <c r="R427" s="248"/>
      <c r="S427" s="248"/>
      <c r="T427" s="249"/>
      <c r="U427" s="13"/>
      <c r="V427" s="13"/>
      <c r="W427" s="13"/>
      <c r="X427" s="13"/>
      <c r="Y427" s="13"/>
      <c r="Z427" s="13"/>
      <c r="AA427" s="13"/>
      <c r="AB427" s="13"/>
      <c r="AC427" s="13"/>
      <c r="AD427" s="13"/>
      <c r="AE427" s="13"/>
      <c r="AT427" s="250" t="s">
        <v>162</v>
      </c>
      <c r="AU427" s="250" t="s">
        <v>82</v>
      </c>
      <c r="AV427" s="13" t="s">
        <v>82</v>
      </c>
      <c r="AW427" s="13" t="s">
        <v>30</v>
      </c>
      <c r="AX427" s="13" t="s">
        <v>78</v>
      </c>
      <c r="AY427" s="250" t="s">
        <v>128</v>
      </c>
    </row>
    <row r="428" s="2" customFormat="1">
      <c r="A428" s="37"/>
      <c r="B428" s="38"/>
      <c r="C428" s="215" t="s">
        <v>646</v>
      </c>
      <c r="D428" s="215" t="s">
        <v>129</v>
      </c>
      <c r="E428" s="216" t="s">
        <v>619</v>
      </c>
      <c r="F428" s="217" t="s">
        <v>620</v>
      </c>
      <c r="G428" s="218" t="s">
        <v>157</v>
      </c>
      <c r="H428" s="219">
        <v>0.29999999999999999</v>
      </c>
      <c r="I428" s="220"/>
      <c r="J428" s="221">
        <f>ROUND(I428*H428,2)</f>
        <v>0</v>
      </c>
      <c r="K428" s="217" t="s">
        <v>158</v>
      </c>
      <c r="L428" s="43"/>
      <c r="M428" s="222" t="s">
        <v>1</v>
      </c>
      <c r="N428" s="223" t="s">
        <v>38</v>
      </c>
      <c r="O428" s="90"/>
      <c r="P428" s="224">
        <f>O428*H428</f>
        <v>0</v>
      </c>
      <c r="Q428" s="224">
        <v>0.099750000000000005</v>
      </c>
      <c r="R428" s="224">
        <f>Q428*H428</f>
        <v>0.029925</v>
      </c>
      <c r="S428" s="224">
        <v>0</v>
      </c>
      <c r="T428" s="225">
        <f>S428*H428</f>
        <v>0</v>
      </c>
      <c r="U428" s="37"/>
      <c r="V428" s="37"/>
      <c r="W428" s="37"/>
      <c r="X428" s="37"/>
      <c r="Y428" s="37"/>
      <c r="Z428" s="37"/>
      <c r="AA428" s="37"/>
      <c r="AB428" s="37"/>
      <c r="AC428" s="37"/>
      <c r="AD428" s="37"/>
      <c r="AE428" s="37"/>
      <c r="AR428" s="226" t="s">
        <v>88</v>
      </c>
      <c r="AT428" s="226" t="s">
        <v>129</v>
      </c>
      <c r="AU428" s="226" t="s">
        <v>82</v>
      </c>
      <c r="AY428" s="16" t="s">
        <v>128</v>
      </c>
      <c r="BE428" s="227">
        <f>IF(N428="základní",J428,0)</f>
        <v>0</v>
      </c>
      <c r="BF428" s="227">
        <f>IF(N428="snížená",J428,0)</f>
        <v>0</v>
      </c>
      <c r="BG428" s="227">
        <f>IF(N428="zákl. přenesená",J428,0)</f>
        <v>0</v>
      </c>
      <c r="BH428" s="227">
        <f>IF(N428="sníž. přenesená",J428,0)</f>
        <v>0</v>
      </c>
      <c r="BI428" s="227">
        <f>IF(N428="nulová",J428,0)</f>
        <v>0</v>
      </c>
      <c r="BJ428" s="16" t="s">
        <v>78</v>
      </c>
      <c r="BK428" s="227">
        <f>ROUND(I428*H428,2)</f>
        <v>0</v>
      </c>
      <c r="BL428" s="16" t="s">
        <v>88</v>
      </c>
      <c r="BM428" s="226" t="s">
        <v>1275</v>
      </c>
    </row>
    <row r="429" s="2" customFormat="1">
      <c r="A429" s="37"/>
      <c r="B429" s="38"/>
      <c r="C429" s="39"/>
      <c r="D429" s="228" t="s">
        <v>160</v>
      </c>
      <c r="E429" s="39"/>
      <c r="F429" s="239" t="s">
        <v>622</v>
      </c>
      <c r="G429" s="39"/>
      <c r="H429" s="39"/>
      <c r="I429" s="230"/>
      <c r="J429" s="39"/>
      <c r="K429" s="39"/>
      <c r="L429" s="43"/>
      <c r="M429" s="231"/>
      <c r="N429" s="232"/>
      <c r="O429" s="90"/>
      <c r="P429" s="90"/>
      <c r="Q429" s="90"/>
      <c r="R429" s="90"/>
      <c r="S429" s="90"/>
      <c r="T429" s="91"/>
      <c r="U429" s="37"/>
      <c r="V429" s="37"/>
      <c r="W429" s="37"/>
      <c r="X429" s="37"/>
      <c r="Y429" s="37"/>
      <c r="Z429" s="37"/>
      <c r="AA429" s="37"/>
      <c r="AB429" s="37"/>
      <c r="AC429" s="37"/>
      <c r="AD429" s="37"/>
      <c r="AE429" s="37"/>
      <c r="AT429" s="16" t="s">
        <v>160</v>
      </c>
      <c r="AU429" s="16" t="s">
        <v>82</v>
      </c>
    </row>
    <row r="430" s="2" customFormat="1">
      <c r="A430" s="37"/>
      <c r="B430" s="38"/>
      <c r="C430" s="39"/>
      <c r="D430" s="228" t="s">
        <v>134</v>
      </c>
      <c r="E430" s="39"/>
      <c r="F430" s="229" t="s">
        <v>623</v>
      </c>
      <c r="G430" s="39"/>
      <c r="H430" s="39"/>
      <c r="I430" s="230"/>
      <c r="J430" s="39"/>
      <c r="K430" s="39"/>
      <c r="L430" s="43"/>
      <c r="M430" s="231"/>
      <c r="N430" s="232"/>
      <c r="O430" s="90"/>
      <c r="P430" s="90"/>
      <c r="Q430" s="90"/>
      <c r="R430" s="90"/>
      <c r="S430" s="90"/>
      <c r="T430" s="91"/>
      <c r="U430" s="37"/>
      <c r="V430" s="37"/>
      <c r="W430" s="37"/>
      <c r="X430" s="37"/>
      <c r="Y430" s="37"/>
      <c r="Z430" s="37"/>
      <c r="AA430" s="37"/>
      <c r="AB430" s="37"/>
      <c r="AC430" s="37"/>
      <c r="AD430" s="37"/>
      <c r="AE430" s="37"/>
      <c r="AT430" s="16" t="s">
        <v>134</v>
      </c>
      <c r="AU430" s="16" t="s">
        <v>82</v>
      </c>
    </row>
    <row r="431" s="13" customFormat="1">
      <c r="A431" s="13"/>
      <c r="B431" s="240"/>
      <c r="C431" s="241"/>
      <c r="D431" s="228" t="s">
        <v>162</v>
      </c>
      <c r="E431" s="242" t="s">
        <v>1</v>
      </c>
      <c r="F431" s="243" t="s">
        <v>1276</v>
      </c>
      <c r="G431" s="241"/>
      <c r="H431" s="244">
        <v>0.29999999999999999</v>
      </c>
      <c r="I431" s="245"/>
      <c r="J431" s="241"/>
      <c r="K431" s="241"/>
      <c r="L431" s="246"/>
      <c r="M431" s="247"/>
      <c r="N431" s="248"/>
      <c r="O431" s="248"/>
      <c r="P431" s="248"/>
      <c r="Q431" s="248"/>
      <c r="R431" s="248"/>
      <c r="S431" s="248"/>
      <c r="T431" s="249"/>
      <c r="U431" s="13"/>
      <c r="V431" s="13"/>
      <c r="W431" s="13"/>
      <c r="X431" s="13"/>
      <c r="Y431" s="13"/>
      <c r="Z431" s="13"/>
      <c r="AA431" s="13"/>
      <c r="AB431" s="13"/>
      <c r="AC431" s="13"/>
      <c r="AD431" s="13"/>
      <c r="AE431" s="13"/>
      <c r="AT431" s="250" t="s">
        <v>162</v>
      </c>
      <c r="AU431" s="250" t="s">
        <v>82</v>
      </c>
      <c r="AV431" s="13" t="s">
        <v>82</v>
      </c>
      <c r="AW431" s="13" t="s">
        <v>30</v>
      </c>
      <c r="AX431" s="13" t="s">
        <v>78</v>
      </c>
      <c r="AY431" s="250" t="s">
        <v>128</v>
      </c>
    </row>
    <row r="432" s="2" customFormat="1">
      <c r="A432" s="37"/>
      <c r="B432" s="38"/>
      <c r="C432" s="215" t="s">
        <v>653</v>
      </c>
      <c r="D432" s="215" t="s">
        <v>129</v>
      </c>
      <c r="E432" s="216" t="s">
        <v>626</v>
      </c>
      <c r="F432" s="217" t="s">
        <v>627</v>
      </c>
      <c r="G432" s="218" t="s">
        <v>157</v>
      </c>
      <c r="H432" s="219">
        <v>3</v>
      </c>
      <c r="I432" s="220"/>
      <c r="J432" s="221">
        <f>ROUND(I432*H432,2)</f>
        <v>0</v>
      </c>
      <c r="K432" s="217" t="s">
        <v>158</v>
      </c>
      <c r="L432" s="43"/>
      <c r="M432" s="222" t="s">
        <v>1</v>
      </c>
      <c r="N432" s="223" t="s">
        <v>38</v>
      </c>
      <c r="O432" s="90"/>
      <c r="P432" s="224">
        <f>O432*H432</f>
        <v>0</v>
      </c>
      <c r="Q432" s="224">
        <v>0.0035599999999999998</v>
      </c>
      <c r="R432" s="224">
        <f>Q432*H432</f>
        <v>0.010679999999999999</v>
      </c>
      <c r="S432" s="224">
        <v>0</v>
      </c>
      <c r="T432" s="225">
        <f>S432*H432</f>
        <v>0</v>
      </c>
      <c r="U432" s="37"/>
      <c r="V432" s="37"/>
      <c r="W432" s="37"/>
      <c r="X432" s="37"/>
      <c r="Y432" s="37"/>
      <c r="Z432" s="37"/>
      <c r="AA432" s="37"/>
      <c r="AB432" s="37"/>
      <c r="AC432" s="37"/>
      <c r="AD432" s="37"/>
      <c r="AE432" s="37"/>
      <c r="AR432" s="226" t="s">
        <v>88</v>
      </c>
      <c r="AT432" s="226" t="s">
        <v>129</v>
      </c>
      <c r="AU432" s="226" t="s">
        <v>82</v>
      </c>
      <c r="AY432" s="16" t="s">
        <v>128</v>
      </c>
      <c r="BE432" s="227">
        <f>IF(N432="základní",J432,0)</f>
        <v>0</v>
      </c>
      <c r="BF432" s="227">
        <f>IF(N432="snížená",J432,0)</f>
        <v>0</v>
      </c>
      <c r="BG432" s="227">
        <f>IF(N432="zákl. přenesená",J432,0)</f>
        <v>0</v>
      </c>
      <c r="BH432" s="227">
        <f>IF(N432="sníž. přenesená",J432,0)</f>
        <v>0</v>
      </c>
      <c r="BI432" s="227">
        <f>IF(N432="nulová",J432,0)</f>
        <v>0</v>
      </c>
      <c r="BJ432" s="16" t="s">
        <v>78</v>
      </c>
      <c r="BK432" s="227">
        <f>ROUND(I432*H432,2)</f>
        <v>0</v>
      </c>
      <c r="BL432" s="16" t="s">
        <v>88</v>
      </c>
      <c r="BM432" s="226" t="s">
        <v>1277</v>
      </c>
    </row>
    <row r="433" s="2" customFormat="1">
      <c r="A433" s="37"/>
      <c r="B433" s="38"/>
      <c r="C433" s="39"/>
      <c r="D433" s="228" t="s">
        <v>160</v>
      </c>
      <c r="E433" s="39"/>
      <c r="F433" s="239" t="s">
        <v>629</v>
      </c>
      <c r="G433" s="39"/>
      <c r="H433" s="39"/>
      <c r="I433" s="230"/>
      <c r="J433" s="39"/>
      <c r="K433" s="39"/>
      <c r="L433" s="43"/>
      <c r="M433" s="231"/>
      <c r="N433" s="232"/>
      <c r="O433" s="90"/>
      <c r="P433" s="90"/>
      <c r="Q433" s="90"/>
      <c r="R433" s="90"/>
      <c r="S433" s="90"/>
      <c r="T433" s="91"/>
      <c r="U433" s="37"/>
      <c r="V433" s="37"/>
      <c r="W433" s="37"/>
      <c r="X433" s="37"/>
      <c r="Y433" s="37"/>
      <c r="Z433" s="37"/>
      <c r="AA433" s="37"/>
      <c r="AB433" s="37"/>
      <c r="AC433" s="37"/>
      <c r="AD433" s="37"/>
      <c r="AE433" s="37"/>
      <c r="AT433" s="16" t="s">
        <v>160</v>
      </c>
      <c r="AU433" s="16" t="s">
        <v>82</v>
      </c>
    </row>
    <row r="434" s="2" customFormat="1">
      <c r="A434" s="37"/>
      <c r="B434" s="38"/>
      <c r="C434" s="39"/>
      <c r="D434" s="228" t="s">
        <v>134</v>
      </c>
      <c r="E434" s="39"/>
      <c r="F434" s="229" t="s">
        <v>630</v>
      </c>
      <c r="G434" s="39"/>
      <c r="H434" s="39"/>
      <c r="I434" s="230"/>
      <c r="J434" s="39"/>
      <c r="K434" s="39"/>
      <c r="L434" s="43"/>
      <c r="M434" s="231"/>
      <c r="N434" s="232"/>
      <c r="O434" s="90"/>
      <c r="P434" s="90"/>
      <c r="Q434" s="90"/>
      <c r="R434" s="90"/>
      <c r="S434" s="90"/>
      <c r="T434" s="91"/>
      <c r="U434" s="37"/>
      <c r="V434" s="37"/>
      <c r="W434" s="37"/>
      <c r="X434" s="37"/>
      <c r="Y434" s="37"/>
      <c r="Z434" s="37"/>
      <c r="AA434" s="37"/>
      <c r="AB434" s="37"/>
      <c r="AC434" s="37"/>
      <c r="AD434" s="37"/>
      <c r="AE434" s="37"/>
      <c r="AT434" s="16" t="s">
        <v>134</v>
      </c>
      <c r="AU434" s="16" t="s">
        <v>82</v>
      </c>
    </row>
    <row r="435" s="13" customFormat="1">
      <c r="A435" s="13"/>
      <c r="B435" s="240"/>
      <c r="C435" s="241"/>
      <c r="D435" s="228" t="s">
        <v>162</v>
      </c>
      <c r="E435" s="242" t="s">
        <v>1</v>
      </c>
      <c r="F435" s="243" t="s">
        <v>85</v>
      </c>
      <c r="G435" s="241"/>
      <c r="H435" s="244">
        <v>3</v>
      </c>
      <c r="I435" s="245"/>
      <c r="J435" s="241"/>
      <c r="K435" s="241"/>
      <c r="L435" s="246"/>
      <c r="M435" s="247"/>
      <c r="N435" s="248"/>
      <c r="O435" s="248"/>
      <c r="P435" s="248"/>
      <c r="Q435" s="248"/>
      <c r="R435" s="248"/>
      <c r="S435" s="248"/>
      <c r="T435" s="249"/>
      <c r="U435" s="13"/>
      <c r="V435" s="13"/>
      <c r="W435" s="13"/>
      <c r="X435" s="13"/>
      <c r="Y435" s="13"/>
      <c r="Z435" s="13"/>
      <c r="AA435" s="13"/>
      <c r="AB435" s="13"/>
      <c r="AC435" s="13"/>
      <c r="AD435" s="13"/>
      <c r="AE435" s="13"/>
      <c r="AT435" s="250" t="s">
        <v>162</v>
      </c>
      <c r="AU435" s="250" t="s">
        <v>82</v>
      </c>
      <c r="AV435" s="13" t="s">
        <v>82</v>
      </c>
      <c r="AW435" s="13" t="s">
        <v>30</v>
      </c>
      <c r="AX435" s="13" t="s">
        <v>78</v>
      </c>
      <c r="AY435" s="250" t="s">
        <v>128</v>
      </c>
    </row>
    <row r="436" s="2" customFormat="1">
      <c r="A436" s="37"/>
      <c r="B436" s="38"/>
      <c r="C436" s="215" t="s">
        <v>661</v>
      </c>
      <c r="D436" s="215" t="s">
        <v>129</v>
      </c>
      <c r="E436" s="216" t="s">
        <v>633</v>
      </c>
      <c r="F436" s="217" t="s">
        <v>634</v>
      </c>
      <c r="G436" s="218" t="s">
        <v>157</v>
      </c>
      <c r="H436" s="219">
        <v>0.29999999999999999</v>
      </c>
      <c r="I436" s="220"/>
      <c r="J436" s="221">
        <f>ROUND(I436*H436,2)</f>
        <v>0</v>
      </c>
      <c r="K436" s="217" t="s">
        <v>158</v>
      </c>
      <c r="L436" s="43"/>
      <c r="M436" s="222" t="s">
        <v>1</v>
      </c>
      <c r="N436" s="223" t="s">
        <v>38</v>
      </c>
      <c r="O436" s="90"/>
      <c r="P436" s="224">
        <f>O436*H436</f>
        <v>0</v>
      </c>
      <c r="Q436" s="224">
        <v>0.00098999999999999999</v>
      </c>
      <c r="R436" s="224">
        <f>Q436*H436</f>
        <v>0.00029700000000000001</v>
      </c>
      <c r="S436" s="224">
        <v>0</v>
      </c>
      <c r="T436" s="225">
        <f>S436*H436</f>
        <v>0</v>
      </c>
      <c r="U436" s="37"/>
      <c r="V436" s="37"/>
      <c r="W436" s="37"/>
      <c r="X436" s="37"/>
      <c r="Y436" s="37"/>
      <c r="Z436" s="37"/>
      <c r="AA436" s="37"/>
      <c r="AB436" s="37"/>
      <c r="AC436" s="37"/>
      <c r="AD436" s="37"/>
      <c r="AE436" s="37"/>
      <c r="AR436" s="226" t="s">
        <v>88</v>
      </c>
      <c r="AT436" s="226" t="s">
        <v>129</v>
      </c>
      <c r="AU436" s="226" t="s">
        <v>82</v>
      </c>
      <c r="AY436" s="16" t="s">
        <v>128</v>
      </c>
      <c r="BE436" s="227">
        <f>IF(N436="základní",J436,0)</f>
        <v>0</v>
      </c>
      <c r="BF436" s="227">
        <f>IF(N436="snížená",J436,0)</f>
        <v>0</v>
      </c>
      <c r="BG436" s="227">
        <f>IF(N436="zákl. přenesená",J436,0)</f>
        <v>0</v>
      </c>
      <c r="BH436" s="227">
        <f>IF(N436="sníž. přenesená",J436,0)</f>
        <v>0</v>
      </c>
      <c r="BI436" s="227">
        <f>IF(N436="nulová",J436,0)</f>
        <v>0</v>
      </c>
      <c r="BJ436" s="16" t="s">
        <v>78</v>
      </c>
      <c r="BK436" s="227">
        <f>ROUND(I436*H436,2)</f>
        <v>0</v>
      </c>
      <c r="BL436" s="16" t="s">
        <v>88</v>
      </c>
      <c r="BM436" s="226" t="s">
        <v>1278</v>
      </c>
    </row>
    <row r="437" s="2" customFormat="1">
      <c r="A437" s="37"/>
      <c r="B437" s="38"/>
      <c r="C437" s="39"/>
      <c r="D437" s="228" t="s">
        <v>160</v>
      </c>
      <c r="E437" s="39"/>
      <c r="F437" s="239" t="s">
        <v>636</v>
      </c>
      <c r="G437" s="39"/>
      <c r="H437" s="39"/>
      <c r="I437" s="230"/>
      <c r="J437" s="39"/>
      <c r="K437" s="39"/>
      <c r="L437" s="43"/>
      <c r="M437" s="231"/>
      <c r="N437" s="232"/>
      <c r="O437" s="90"/>
      <c r="P437" s="90"/>
      <c r="Q437" s="90"/>
      <c r="R437" s="90"/>
      <c r="S437" s="90"/>
      <c r="T437" s="91"/>
      <c r="U437" s="37"/>
      <c r="V437" s="37"/>
      <c r="W437" s="37"/>
      <c r="X437" s="37"/>
      <c r="Y437" s="37"/>
      <c r="Z437" s="37"/>
      <c r="AA437" s="37"/>
      <c r="AB437" s="37"/>
      <c r="AC437" s="37"/>
      <c r="AD437" s="37"/>
      <c r="AE437" s="37"/>
      <c r="AT437" s="16" t="s">
        <v>160</v>
      </c>
      <c r="AU437" s="16" t="s">
        <v>82</v>
      </c>
    </row>
    <row r="438" s="2" customFormat="1">
      <c r="A438" s="37"/>
      <c r="B438" s="38"/>
      <c r="C438" s="39"/>
      <c r="D438" s="228" t="s">
        <v>134</v>
      </c>
      <c r="E438" s="39"/>
      <c r="F438" s="229" t="s">
        <v>637</v>
      </c>
      <c r="G438" s="39"/>
      <c r="H438" s="39"/>
      <c r="I438" s="230"/>
      <c r="J438" s="39"/>
      <c r="K438" s="39"/>
      <c r="L438" s="43"/>
      <c r="M438" s="231"/>
      <c r="N438" s="232"/>
      <c r="O438" s="90"/>
      <c r="P438" s="90"/>
      <c r="Q438" s="90"/>
      <c r="R438" s="90"/>
      <c r="S438" s="90"/>
      <c r="T438" s="91"/>
      <c r="U438" s="37"/>
      <c r="V438" s="37"/>
      <c r="W438" s="37"/>
      <c r="X438" s="37"/>
      <c r="Y438" s="37"/>
      <c r="Z438" s="37"/>
      <c r="AA438" s="37"/>
      <c r="AB438" s="37"/>
      <c r="AC438" s="37"/>
      <c r="AD438" s="37"/>
      <c r="AE438" s="37"/>
      <c r="AT438" s="16" t="s">
        <v>134</v>
      </c>
      <c r="AU438" s="16" t="s">
        <v>82</v>
      </c>
    </row>
    <row r="439" s="13" customFormat="1">
      <c r="A439" s="13"/>
      <c r="B439" s="240"/>
      <c r="C439" s="241"/>
      <c r="D439" s="228" t="s">
        <v>162</v>
      </c>
      <c r="E439" s="242" t="s">
        <v>1</v>
      </c>
      <c r="F439" s="243" t="s">
        <v>1276</v>
      </c>
      <c r="G439" s="241"/>
      <c r="H439" s="244">
        <v>0.29999999999999999</v>
      </c>
      <c r="I439" s="245"/>
      <c r="J439" s="241"/>
      <c r="K439" s="241"/>
      <c r="L439" s="246"/>
      <c r="M439" s="247"/>
      <c r="N439" s="248"/>
      <c r="O439" s="248"/>
      <c r="P439" s="248"/>
      <c r="Q439" s="248"/>
      <c r="R439" s="248"/>
      <c r="S439" s="248"/>
      <c r="T439" s="249"/>
      <c r="U439" s="13"/>
      <c r="V439" s="13"/>
      <c r="W439" s="13"/>
      <c r="X439" s="13"/>
      <c r="Y439" s="13"/>
      <c r="Z439" s="13"/>
      <c r="AA439" s="13"/>
      <c r="AB439" s="13"/>
      <c r="AC439" s="13"/>
      <c r="AD439" s="13"/>
      <c r="AE439" s="13"/>
      <c r="AT439" s="250" t="s">
        <v>162</v>
      </c>
      <c r="AU439" s="250" t="s">
        <v>82</v>
      </c>
      <c r="AV439" s="13" t="s">
        <v>82</v>
      </c>
      <c r="AW439" s="13" t="s">
        <v>30</v>
      </c>
      <c r="AX439" s="13" t="s">
        <v>78</v>
      </c>
      <c r="AY439" s="250" t="s">
        <v>128</v>
      </c>
    </row>
    <row r="440" s="2" customFormat="1">
      <c r="A440" s="37"/>
      <c r="B440" s="38"/>
      <c r="C440" s="215" t="s">
        <v>667</v>
      </c>
      <c r="D440" s="215" t="s">
        <v>129</v>
      </c>
      <c r="E440" s="216" t="s">
        <v>640</v>
      </c>
      <c r="F440" s="217" t="s">
        <v>641</v>
      </c>
      <c r="G440" s="218" t="s">
        <v>157</v>
      </c>
      <c r="H440" s="219">
        <v>4.2599999999999998</v>
      </c>
      <c r="I440" s="220"/>
      <c r="J440" s="221">
        <f>ROUND(I440*H440,2)</f>
        <v>0</v>
      </c>
      <c r="K440" s="217" t="s">
        <v>158</v>
      </c>
      <c r="L440" s="43"/>
      <c r="M440" s="222" t="s">
        <v>1</v>
      </c>
      <c r="N440" s="223" t="s">
        <v>38</v>
      </c>
      <c r="O440" s="90"/>
      <c r="P440" s="224">
        <f>O440*H440</f>
        <v>0</v>
      </c>
      <c r="Q440" s="224">
        <v>0.00158</v>
      </c>
      <c r="R440" s="224">
        <f>Q440*H440</f>
        <v>0.0067307999999999995</v>
      </c>
      <c r="S440" s="224">
        <v>0</v>
      </c>
      <c r="T440" s="225">
        <f>S440*H440</f>
        <v>0</v>
      </c>
      <c r="U440" s="37"/>
      <c r="V440" s="37"/>
      <c r="W440" s="37"/>
      <c r="X440" s="37"/>
      <c r="Y440" s="37"/>
      <c r="Z440" s="37"/>
      <c r="AA440" s="37"/>
      <c r="AB440" s="37"/>
      <c r="AC440" s="37"/>
      <c r="AD440" s="37"/>
      <c r="AE440" s="37"/>
      <c r="AR440" s="226" t="s">
        <v>88</v>
      </c>
      <c r="AT440" s="226" t="s">
        <v>129</v>
      </c>
      <c r="AU440" s="226" t="s">
        <v>82</v>
      </c>
      <c r="AY440" s="16" t="s">
        <v>128</v>
      </c>
      <c r="BE440" s="227">
        <f>IF(N440="základní",J440,0)</f>
        <v>0</v>
      </c>
      <c r="BF440" s="227">
        <f>IF(N440="snížená",J440,0)</f>
        <v>0</v>
      </c>
      <c r="BG440" s="227">
        <f>IF(N440="zákl. přenesená",J440,0)</f>
        <v>0</v>
      </c>
      <c r="BH440" s="227">
        <f>IF(N440="sníž. přenesená",J440,0)</f>
        <v>0</v>
      </c>
      <c r="BI440" s="227">
        <f>IF(N440="nulová",J440,0)</f>
        <v>0</v>
      </c>
      <c r="BJ440" s="16" t="s">
        <v>78</v>
      </c>
      <c r="BK440" s="227">
        <f>ROUND(I440*H440,2)</f>
        <v>0</v>
      </c>
      <c r="BL440" s="16" t="s">
        <v>88</v>
      </c>
      <c r="BM440" s="226" t="s">
        <v>1279</v>
      </c>
    </row>
    <row r="441" s="2" customFormat="1">
      <c r="A441" s="37"/>
      <c r="B441" s="38"/>
      <c r="C441" s="39"/>
      <c r="D441" s="228" t="s">
        <v>160</v>
      </c>
      <c r="E441" s="39"/>
      <c r="F441" s="239" t="s">
        <v>643</v>
      </c>
      <c r="G441" s="39"/>
      <c r="H441" s="39"/>
      <c r="I441" s="230"/>
      <c r="J441" s="39"/>
      <c r="K441" s="39"/>
      <c r="L441" s="43"/>
      <c r="M441" s="231"/>
      <c r="N441" s="232"/>
      <c r="O441" s="90"/>
      <c r="P441" s="90"/>
      <c r="Q441" s="90"/>
      <c r="R441" s="90"/>
      <c r="S441" s="90"/>
      <c r="T441" s="91"/>
      <c r="U441" s="37"/>
      <c r="V441" s="37"/>
      <c r="W441" s="37"/>
      <c r="X441" s="37"/>
      <c r="Y441" s="37"/>
      <c r="Z441" s="37"/>
      <c r="AA441" s="37"/>
      <c r="AB441" s="37"/>
      <c r="AC441" s="37"/>
      <c r="AD441" s="37"/>
      <c r="AE441" s="37"/>
      <c r="AT441" s="16" t="s">
        <v>160</v>
      </c>
      <c r="AU441" s="16" t="s">
        <v>82</v>
      </c>
    </row>
    <row r="442" s="2" customFormat="1">
      <c r="A442" s="37"/>
      <c r="B442" s="38"/>
      <c r="C442" s="39"/>
      <c r="D442" s="228" t="s">
        <v>134</v>
      </c>
      <c r="E442" s="39"/>
      <c r="F442" s="229" t="s">
        <v>1280</v>
      </c>
      <c r="G442" s="39"/>
      <c r="H442" s="39"/>
      <c r="I442" s="230"/>
      <c r="J442" s="39"/>
      <c r="K442" s="39"/>
      <c r="L442" s="43"/>
      <c r="M442" s="231"/>
      <c r="N442" s="232"/>
      <c r="O442" s="90"/>
      <c r="P442" s="90"/>
      <c r="Q442" s="90"/>
      <c r="R442" s="90"/>
      <c r="S442" s="90"/>
      <c r="T442" s="91"/>
      <c r="U442" s="37"/>
      <c r="V442" s="37"/>
      <c r="W442" s="37"/>
      <c r="X442" s="37"/>
      <c r="Y442" s="37"/>
      <c r="Z442" s="37"/>
      <c r="AA442" s="37"/>
      <c r="AB442" s="37"/>
      <c r="AC442" s="37"/>
      <c r="AD442" s="37"/>
      <c r="AE442" s="37"/>
      <c r="AT442" s="16" t="s">
        <v>134</v>
      </c>
      <c r="AU442" s="16" t="s">
        <v>82</v>
      </c>
    </row>
    <row r="443" s="13" customFormat="1">
      <c r="A443" s="13"/>
      <c r="B443" s="240"/>
      <c r="C443" s="241"/>
      <c r="D443" s="228" t="s">
        <v>162</v>
      </c>
      <c r="E443" s="242" t="s">
        <v>1</v>
      </c>
      <c r="F443" s="243" t="s">
        <v>1241</v>
      </c>
      <c r="G443" s="241"/>
      <c r="H443" s="244">
        <v>4.2599999999999998</v>
      </c>
      <c r="I443" s="245"/>
      <c r="J443" s="241"/>
      <c r="K443" s="241"/>
      <c r="L443" s="246"/>
      <c r="M443" s="247"/>
      <c r="N443" s="248"/>
      <c r="O443" s="248"/>
      <c r="P443" s="248"/>
      <c r="Q443" s="248"/>
      <c r="R443" s="248"/>
      <c r="S443" s="248"/>
      <c r="T443" s="249"/>
      <c r="U443" s="13"/>
      <c r="V443" s="13"/>
      <c r="W443" s="13"/>
      <c r="X443" s="13"/>
      <c r="Y443" s="13"/>
      <c r="Z443" s="13"/>
      <c r="AA443" s="13"/>
      <c r="AB443" s="13"/>
      <c r="AC443" s="13"/>
      <c r="AD443" s="13"/>
      <c r="AE443" s="13"/>
      <c r="AT443" s="250" t="s">
        <v>162</v>
      </c>
      <c r="AU443" s="250" t="s">
        <v>82</v>
      </c>
      <c r="AV443" s="13" t="s">
        <v>82</v>
      </c>
      <c r="AW443" s="13" t="s">
        <v>30</v>
      </c>
      <c r="AX443" s="13" t="s">
        <v>78</v>
      </c>
      <c r="AY443" s="250" t="s">
        <v>128</v>
      </c>
    </row>
    <row r="444" s="2" customFormat="1">
      <c r="A444" s="37"/>
      <c r="B444" s="38"/>
      <c r="C444" s="215" t="s">
        <v>674</v>
      </c>
      <c r="D444" s="215" t="s">
        <v>129</v>
      </c>
      <c r="E444" s="216" t="s">
        <v>955</v>
      </c>
      <c r="F444" s="217" t="s">
        <v>956</v>
      </c>
      <c r="G444" s="218" t="s">
        <v>176</v>
      </c>
      <c r="H444" s="219">
        <v>10.875</v>
      </c>
      <c r="I444" s="220"/>
      <c r="J444" s="221">
        <f>ROUND(I444*H444,2)</f>
        <v>0</v>
      </c>
      <c r="K444" s="217" t="s">
        <v>158</v>
      </c>
      <c r="L444" s="43"/>
      <c r="M444" s="222" t="s">
        <v>1</v>
      </c>
      <c r="N444" s="223" t="s">
        <v>38</v>
      </c>
      <c r="O444" s="90"/>
      <c r="P444" s="224">
        <f>O444*H444</f>
        <v>0</v>
      </c>
      <c r="Q444" s="224">
        <v>0.00042999999999999999</v>
      </c>
      <c r="R444" s="224">
        <f>Q444*H444</f>
        <v>0.0046762499999999999</v>
      </c>
      <c r="S444" s="224">
        <v>0</v>
      </c>
      <c r="T444" s="225">
        <f>S444*H444</f>
        <v>0</v>
      </c>
      <c r="U444" s="37"/>
      <c r="V444" s="37"/>
      <c r="W444" s="37"/>
      <c r="X444" s="37"/>
      <c r="Y444" s="37"/>
      <c r="Z444" s="37"/>
      <c r="AA444" s="37"/>
      <c r="AB444" s="37"/>
      <c r="AC444" s="37"/>
      <c r="AD444" s="37"/>
      <c r="AE444" s="37"/>
      <c r="AR444" s="226" t="s">
        <v>88</v>
      </c>
      <c r="AT444" s="226" t="s">
        <v>129</v>
      </c>
      <c r="AU444" s="226" t="s">
        <v>82</v>
      </c>
      <c r="AY444" s="16" t="s">
        <v>128</v>
      </c>
      <c r="BE444" s="227">
        <f>IF(N444="základní",J444,0)</f>
        <v>0</v>
      </c>
      <c r="BF444" s="227">
        <f>IF(N444="snížená",J444,0)</f>
        <v>0</v>
      </c>
      <c r="BG444" s="227">
        <f>IF(N444="zákl. přenesená",J444,0)</f>
        <v>0</v>
      </c>
      <c r="BH444" s="227">
        <f>IF(N444="sníž. přenesená",J444,0)</f>
        <v>0</v>
      </c>
      <c r="BI444" s="227">
        <f>IF(N444="nulová",J444,0)</f>
        <v>0</v>
      </c>
      <c r="BJ444" s="16" t="s">
        <v>78</v>
      </c>
      <c r="BK444" s="227">
        <f>ROUND(I444*H444,2)</f>
        <v>0</v>
      </c>
      <c r="BL444" s="16" t="s">
        <v>88</v>
      </c>
      <c r="BM444" s="226" t="s">
        <v>1281</v>
      </c>
    </row>
    <row r="445" s="2" customFormat="1">
      <c r="A445" s="37"/>
      <c r="B445" s="38"/>
      <c r="C445" s="39"/>
      <c r="D445" s="228" t="s">
        <v>160</v>
      </c>
      <c r="E445" s="39"/>
      <c r="F445" s="239" t="s">
        <v>958</v>
      </c>
      <c r="G445" s="39"/>
      <c r="H445" s="39"/>
      <c r="I445" s="230"/>
      <c r="J445" s="39"/>
      <c r="K445" s="39"/>
      <c r="L445" s="43"/>
      <c r="M445" s="231"/>
      <c r="N445" s="232"/>
      <c r="O445" s="90"/>
      <c r="P445" s="90"/>
      <c r="Q445" s="90"/>
      <c r="R445" s="90"/>
      <c r="S445" s="90"/>
      <c r="T445" s="91"/>
      <c r="U445" s="37"/>
      <c r="V445" s="37"/>
      <c r="W445" s="37"/>
      <c r="X445" s="37"/>
      <c r="Y445" s="37"/>
      <c r="Z445" s="37"/>
      <c r="AA445" s="37"/>
      <c r="AB445" s="37"/>
      <c r="AC445" s="37"/>
      <c r="AD445" s="37"/>
      <c r="AE445" s="37"/>
      <c r="AT445" s="16" t="s">
        <v>160</v>
      </c>
      <c r="AU445" s="16" t="s">
        <v>82</v>
      </c>
    </row>
    <row r="446" s="2" customFormat="1">
      <c r="A446" s="37"/>
      <c r="B446" s="38"/>
      <c r="C446" s="39"/>
      <c r="D446" s="228" t="s">
        <v>134</v>
      </c>
      <c r="E446" s="39"/>
      <c r="F446" s="229" t="s">
        <v>1282</v>
      </c>
      <c r="G446" s="39"/>
      <c r="H446" s="39"/>
      <c r="I446" s="230"/>
      <c r="J446" s="39"/>
      <c r="K446" s="39"/>
      <c r="L446" s="43"/>
      <c r="M446" s="231"/>
      <c r="N446" s="232"/>
      <c r="O446" s="90"/>
      <c r="P446" s="90"/>
      <c r="Q446" s="90"/>
      <c r="R446" s="90"/>
      <c r="S446" s="90"/>
      <c r="T446" s="91"/>
      <c r="U446" s="37"/>
      <c r="V446" s="37"/>
      <c r="W446" s="37"/>
      <c r="X446" s="37"/>
      <c r="Y446" s="37"/>
      <c r="Z446" s="37"/>
      <c r="AA446" s="37"/>
      <c r="AB446" s="37"/>
      <c r="AC446" s="37"/>
      <c r="AD446" s="37"/>
      <c r="AE446" s="37"/>
      <c r="AT446" s="16" t="s">
        <v>134</v>
      </c>
      <c r="AU446" s="16" t="s">
        <v>82</v>
      </c>
    </row>
    <row r="447" s="13" customFormat="1">
      <c r="A447" s="13"/>
      <c r="B447" s="240"/>
      <c r="C447" s="241"/>
      <c r="D447" s="228" t="s">
        <v>162</v>
      </c>
      <c r="E447" s="242" t="s">
        <v>1</v>
      </c>
      <c r="F447" s="243" t="s">
        <v>1283</v>
      </c>
      <c r="G447" s="241"/>
      <c r="H447" s="244">
        <v>10.875</v>
      </c>
      <c r="I447" s="245"/>
      <c r="J447" s="241"/>
      <c r="K447" s="241"/>
      <c r="L447" s="246"/>
      <c r="M447" s="247"/>
      <c r="N447" s="248"/>
      <c r="O447" s="248"/>
      <c r="P447" s="248"/>
      <c r="Q447" s="248"/>
      <c r="R447" s="248"/>
      <c r="S447" s="248"/>
      <c r="T447" s="249"/>
      <c r="U447" s="13"/>
      <c r="V447" s="13"/>
      <c r="W447" s="13"/>
      <c r="X447" s="13"/>
      <c r="Y447" s="13"/>
      <c r="Z447" s="13"/>
      <c r="AA447" s="13"/>
      <c r="AB447" s="13"/>
      <c r="AC447" s="13"/>
      <c r="AD447" s="13"/>
      <c r="AE447" s="13"/>
      <c r="AT447" s="250" t="s">
        <v>162</v>
      </c>
      <c r="AU447" s="250" t="s">
        <v>82</v>
      </c>
      <c r="AV447" s="13" t="s">
        <v>82</v>
      </c>
      <c r="AW447" s="13" t="s">
        <v>30</v>
      </c>
      <c r="AX447" s="13" t="s">
        <v>78</v>
      </c>
      <c r="AY447" s="250" t="s">
        <v>128</v>
      </c>
    </row>
    <row r="448" s="2" customFormat="1">
      <c r="A448" s="37"/>
      <c r="B448" s="38"/>
      <c r="C448" s="251" t="s">
        <v>680</v>
      </c>
      <c r="D448" s="251" t="s">
        <v>200</v>
      </c>
      <c r="E448" s="252" t="s">
        <v>961</v>
      </c>
      <c r="F448" s="253" t="s">
        <v>962</v>
      </c>
      <c r="G448" s="254" t="s">
        <v>220</v>
      </c>
      <c r="H448" s="255">
        <v>0.02</v>
      </c>
      <c r="I448" s="256"/>
      <c r="J448" s="257">
        <f>ROUND(I448*H448,2)</f>
        <v>0</v>
      </c>
      <c r="K448" s="253" t="s">
        <v>158</v>
      </c>
      <c r="L448" s="258"/>
      <c r="M448" s="259" t="s">
        <v>1</v>
      </c>
      <c r="N448" s="260" t="s">
        <v>38</v>
      </c>
      <c r="O448" s="90"/>
      <c r="P448" s="224">
        <f>O448*H448</f>
        <v>0</v>
      </c>
      <c r="Q448" s="224">
        <v>1</v>
      </c>
      <c r="R448" s="224">
        <f>Q448*H448</f>
        <v>0.02</v>
      </c>
      <c r="S448" s="224">
        <v>0</v>
      </c>
      <c r="T448" s="225">
        <f>S448*H448</f>
        <v>0</v>
      </c>
      <c r="U448" s="37"/>
      <c r="V448" s="37"/>
      <c r="W448" s="37"/>
      <c r="X448" s="37"/>
      <c r="Y448" s="37"/>
      <c r="Z448" s="37"/>
      <c r="AA448" s="37"/>
      <c r="AB448" s="37"/>
      <c r="AC448" s="37"/>
      <c r="AD448" s="37"/>
      <c r="AE448" s="37"/>
      <c r="AR448" s="226" t="s">
        <v>100</v>
      </c>
      <c r="AT448" s="226" t="s">
        <v>200</v>
      </c>
      <c r="AU448" s="226" t="s">
        <v>82</v>
      </c>
      <c r="AY448" s="16" t="s">
        <v>128</v>
      </c>
      <c r="BE448" s="227">
        <f>IF(N448="základní",J448,0)</f>
        <v>0</v>
      </c>
      <c r="BF448" s="227">
        <f>IF(N448="snížená",J448,0)</f>
        <v>0</v>
      </c>
      <c r="BG448" s="227">
        <f>IF(N448="zákl. přenesená",J448,0)</f>
        <v>0</v>
      </c>
      <c r="BH448" s="227">
        <f>IF(N448="sníž. přenesená",J448,0)</f>
        <v>0</v>
      </c>
      <c r="BI448" s="227">
        <f>IF(N448="nulová",J448,0)</f>
        <v>0</v>
      </c>
      <c r="BJ448" s="16" t="s">
        <v>78</v>
      </c>
      <c r="BK448" s="227">
        <f>ROUND(I448*H448,2)</f>
        <v>0</v>
      </c>
      <c r="BL448" s="16" t="s">
        <v>88</v>
      </c>
      <c r="BM448" s="226" t="s">
        <v>1284</v>
      </c>
    </row>
    <row r="449" s="2" customFormat="1">
      <c r="A449" s="37"/>
      <c r="B449" s="38"/>
      <c r="C449" s="39"/>
      <c r="D449" s="228" t="s">
        <v>160</v>
      </c>
      <c r="E449" s="39"/>
      <c r="F449" s="239" t="s">
        <v>962</v>
      </c>
      <c r="G449" s="39"/>
      <c r="H449" s="39"/>
      <c r="I449" s="230"/>
      <c r="J449" s="39"/>
      <c r="K449" s="39"/>
      <c r="L449" s="43"/>
      <c r="M449" s="231"/>
      <c r="N449" s="232"/>
      <c r="O449" s="90"/>
      <c r="P449" s="90"/>
      <c r="Q449" s="90"/>
      <c r="R449" s="90"/>
      <c r="S449" s="90"/>
      <c r="T449" s="91"/>
      <c r="U449" s="37"/>
      <c r="V449" s="37"/>
      <c r="W449" s="37"/>
      <c r="X449" s="37"/>
      <c r="Y449" s="37"/>
      <c r="Z449" s="37"/>
      <c r="AA449" s="37"/>
      <c r="AB449" s="37"/>
      <c r="AC449" s="37"/>
      <c r="AD449" s="37"/>
      <c r="AE449" s="37"/>
      <c r="AT449" s="16" t="s">
        <v>160</v>
      </c>
      <c r="AU449" s="16" t="s">
        <v>82</v>
      </c>
    </row>
    <row r="450" s="2" customFormat="1">
      <c r="A450" s="37"/>
      <c r="B450" s="38"/>
      <c r="C450" s="39"/>
      <c r="D450" s="228" t="s">
        <v>134</v>
      </c>
      <c r="E450" s="39"/>
      <c r="F450" s="229" t="s">
        <v>964</v>
      </c>
      <c r="G450" s="39"/>
      <c r="H450" s="39"/>
      <c r="I450" s="230"/>
      <c r="J450" s="39"/>
      <c r="K450" s="39"/>
      <c r="L450" s="43"/>
      <c r="M450" s="231"/>
      <c r="N450" s="232"/>
      <c r="O450" s="90"/>
      <c r="P450" s="90"/>
      <c r="Q450" s="90"/>
      <c r="R450" s="90"/>
      <c r="S450" s="90"/>
      <c r="T450" s="91"/>
      <c r="U450" s="37"/>
      <c r="V450" s="37"/>
      <c r="W450" s="37"/>
      <c r="X450" s="37"/>
      <c r="Y450" s="37"/>
      <c r="Z450" s="37"/>
      <c r="AA450" s="37"/>
      <c r="AB450" s="37"/>
      <c r="AC450" s="37"/>
      <c r="AD450" s="37"/>
      <c r="AE450" s="37"/>
      <c r="AT450" s="16" t="s">
        <v>134</v>
      </c>
      <c r="AU450" s="16" t="s">
        <v>82</v>
      </c>
    </row>
    <row r="451" s="13" customFormat="1">
      <c r="A451" s="13"/>
      <c r="B451" s="240"/>
      <c r="C451" s="241"/>
      <c r="D451" s="228" t="s">
        <v>162</v>
      </c>
      <c r="E451" s="242" t="s">
        <v>1</v>
      </c>
      <c r="F451" s="243" t="s">
        <v>1285</v>
      </c>
      <c r="G451" s="241"/>
      <c r="H451" s="244">
        <v>21.75</v>
      </c>
      <c r="I451" s="245"/>
      <c r="J451" s="241"/>
      <c r="K451" s="241"/>
      <c r="L451" s="246"/>
      <c r="M451" s="247"/>
      <c r="N451" s="248"/>
      <c r="O451" s="248"/>
      <c r="P451" s="248"/>
      <c r="Q451" s="248"/>
      <c r="R451" s="248"/>
      <c r="S451" s="248"/>
      <c r="T451" s="249"/>
      <c r="U451" s="13"/>
      <c r="V451" s="13"/>
      <c r="W451" s="13"/>
      <c r="X451" s="13"/>
      <c r="Y451" s="13"/>
      <c r="Z451" s="13"/>
      <c r="AA451" s="13"/>
      <c r="AB451" s="13"/>
      <c r="AC451" s="13"/>
      <c r="AD451" s="13"/>
      <c r="AE451" s="13"/>
      <c r="AT451" s="250" t="s">
        <v>162</v>
      </c>
      <c r="AU451" s="250" t="s">
        <v>82</v>
      </c>
      <c r="AV451" s="13" t="s">
        <v>82</v>
      </c>
      <c r="AW451" s="13" t="s">
        <v>30</v>
      </c>
      <c r="AX451" s="13" t="s">
        <v>78</v>
      </c>
      <c r="AY451" s="250" t="s">
        <v>128</v>
      </c>
    </row>
    <row r="452" s="13" customFormat="1">
      <c r="A452" s="13"/>
      <c r="B452" s="240"/>
      <c r="C452" s="241"/>
      <c r="D452" s="228" t="s">
        <v>162</v>
      </c>
      <c r="E452" s="241"/>
      <c r="F452" s="243" t="s">
        <v>1286</v>
      </c>
      <c r="G452" s="241"/>
      <c r="H452" s="244">
        <v>0.02</v>
      </c>
      <c r="I452" s="245"/>
      <c r="J452" s="241"/>
      <c r="K452" s="241"/>
      <c r="L452" s="246"/>
      <c r="M452" s="247"/>
      <c r="N452" s="248"/>
      <c r="O452" s="248"/>
      <c r="P452" s="248"/>
      <c r="Q452" s="248"/>
      <c r="R452" s="248"/>
      <c r="S452" s="248"/>
      <c r="T452" s="249"/>
      <c r="U452" s="13"/>
      <c r="V452" s="13"/>
      <c r="W452" s="13"/>
      <c r="X452" s="13"/>
      <c r="Y452" s="13"/>
      <c r="Z452" s="13"/>
      <c r="AA452" s="13"/>
      <c r="AB452" s="13"/>
      <c r="AC452" s="13"/>
      <c r="AD452" s="13"/>
      <c r="AE452" s="13"/>
      <c r="AT452" s="250" t="s">
        <v>162</v>
      </c>
      <c r="AU452" s="250" t="s">
        <v>82</v>
      </c>
      <c r="AV452" s="13" t="s">
        <v>82</v>
      </c>
      <c r="AW452" s="13" t="s">
        <v>4</v>
      </c>
      <c r="AX452" s="13" t="s">
        <v>78</v>
      </c>
      <c r="AY452" s="250" t="s">
        <v>128</v>
      </c>
    </row>
    <row r="453" s="2" customFormat="1">
      <c r="A453" s="37"/>
      <c r="B453" s="38"/>
      <c r="C453" s="215" t="s">
        <v>687</v>
      </c>
      <c r="D453" s="215" t="s">
        <v>129</v>
      </c>
      <c r="E453" s="216" t="s">
        <v>967</v>
      </c>
      <c r="F453" s="217" t="s">
        <v>968</v>
      </c>
      <c r="G453" s="218" t="s">
        <v>176</v>
      </c>
      <c r="H453" s="219">
        <v>23.800000000000001</v>
      </c>
      <c r="I453" s="220"/>
      <c r="J453" s="221">
        <f>ROUND(I453*H453,2)</f>
        <v>0</v>
      </c>
      <c r="K453" s="217" t="s">
        <v>158</v>
      </c>
      <c r="L453" s="43"/>
      <c r="M453" s="222" t="s">
        <v>1</v>
      </c>
      <c r="N453" s="223" t="s">
        <v>38</v>
      </c>
      <c r="O453" s="90"/>
      <c r="P453" s="224">
        <f>O453*H453</f>
        <v>0</v>
      </c>
      <c r="Q453" s="224">
        <v>0.00064999999999999997</v>
      </c>
      <c r="R453" s="224">
        <f>Q453*H453</f>
        <v>0.015469999999999999</v>
      </c>
      <c r="S453" s="224">
        <v>0.001</v>
      </c>
      <c r="T453" s="225">
        <f>S453*H453</f>
        <v>0.023800000000000002</v>
      </c>
      <c r="U453" s="37"/>
      <c r="V453" s="37"/>
      <c r="W453" s="37"/>
      <c r="X453" s="37"/>
      <c r="Y453" s="37"/>
      <c r="Z453" s="37"/>
      <c r="AA453" s="37"/>
      <c r="AB453" s="37"/>
      <c r="AC453" s="37"/>
      <c r="AD453" s="37"/>
      <c r="AE453" s="37"/>
      <c r="AR453" s="226" t="s">
        <v>88</v>
      </c>
      <c r="AT453" s="226" t="s">
        <v>129</v>
      </c>
      <c r="AU453" s="226" t="s">
        <v>82</v>
      </c>
      <c r="AY453" s="16" t="s">
        <v>128</v>
      </c>
      <c r="BE453" s="227">
        <f>IF(N453="základní",J453,0)</f>
        <v>0</v>
      </c>
      <c r="BF453" s="227">
        <f>IF(N453="snížená",J453,0)</f>
        <v>0</v>
      </c>
      <c r="BG453" s="227">
        <f>IF(N453="zákl. přenesená",J453,0)</f>
        <v>0</v>
      </c>
      <c r="BH453" s="227">
        <f>IF(N453="sníž. přenesená",J453,0)</f>
        <v>0</v>
      </c>
      <c r="BI453" s="227">
        <f>IF(N453="nulová",J453,0)</f>
        <v>0</v>
      </c>
      <c r="BJ453" s="16" t="s">
        <v>78</v>
      </c>
      <c r="BK453" s="227">
        <f>ROUND(I453*H453,2)</f>
        <v>0</v>
      </c>
      <c r="BL453" s="16" t="s">
        <v>88</v>
      </c>
      <c r="BM453" s="226" t="s">
        <v>1287</v>
      </c>
    </row>
    <row r="454" s="2" customFormat="1">
      <c r="A454" s="37"/>
      <c r="B454" s="38"/>
      <c r="C454" s="39"/>
      <c r="D454" s="228" t="s">
        <v>160</v>
      </c>
      <c r="E454" s="39"/>
      <c r="F454" s="239" t="s">
        <v>970</v>
      </c>
      <c r="G454" s="39"/>
      <c r="H454" s="39"/>
      <c r="I454" s="230"/>
      <c r="J454" s="39"/>
      <c r="K454" s="39"/>
      <c r="L454" s="43"/>
      <c r="M454" s="231"/>
      <c r="N454" s="232"/>
      <c r="O454" s="90"/>
      <c r="P454" s="90"/>
      <c r="Q454" s="90"/>
      <c r="R454" s="90"/>
      <c r="S454" s="90"/>
      <c r="T454" s="91"/>
      <c r="U454" s="37"/>
      <c r="V454" s="37"/>
      <c r="W454" s="37"/>
      <c r="X454" s="37"/>
      <c r="Y454" s="37"/>
      <c r="Z454" s="37"/>
      <c r="AA454" s="37"/>
      <c r="AB454" s="37"/>
      <c r="AC454" s="37"/>
      <c r="AD454" s="37"/>
      <c r="AE454" s="37"/>
      <c r="AT454" s="16" t="s">
        <v>160</v>
      </c>
      <c r="AU454" s="16" t="s">
        <v>82</v>
      </c>
    </row>
    <row r="455" s="2" customFormat="1">
      <c r="A455" s="37"/>
      <c r="B455" s="38"/>
      <c r="C455" s="39"/>
      <c r="D455" s="228" t="s">
        <v>134</v>
      </c>
      <c r="E455" s="39"/>
      <c r="F455" s="229" t="s">
        <v>1288</v>
      </c>
      <c r="G455" s="39"/>
      <c r="H455" s="39"/>
      <c r="I455" s="230"/>
      <c r="J455" s="39"/>
      <c r="K455" s="39"/>
      <c r="L455" s="43"/>
      <c r="M455" s="231"/>
      <c r="N455" s="232"/>
      <c r="O455" s="90"/>
      <c r="P455" s="90"/>
      <c r="Q455" s="90"/>
      <c r="R455" s="90"/>
      <c r="S455" s="90"/>
      <c r="T455" s="91"/>
      <c r="U455" s="37"/>
      <c r="V455" s="37"/>
      <c r="W455" s="37"/>
      <c r="X455" s="37"/>
      <c r="Y455" s="37"/>
      <c r="Z455" s="37"/>
      <c r="AA455" s="37"/>
      <c r="AB455" s="37"/>
      <c r="AC455" s="37"/>
      <c r="AD455" s="37"/>
      <c r="AE455" s="37"/>
      <c r="AT455" s="16" t="s">
        <v>134</v>
      </c>
      <c r="AU455" s="16" t="s">
        <v>82</v>
      </c>
    </row>
    <row r="456" s="13" customFormat="1">
      <c r="A456" s="13"/>
      <c r="B456" s="240"/>
      <c r="C456" s="241"/>
      <c r="D456" s="228" t="s">
        <v>162</v>
      </c>
      <c r="E456" s="242" t="s">
        <v>1</v>
      </c>
      <c r="F456" s="243" t="s">
        <v>1289</v>
      </c>
      <c r="G456" s="241"/>
      <c r="H456" s="244">
        <v>23.800000000000001</v>
      </c>
      <c r="I456" s="245"/>
      <c r="J456" s="241"/>
      <c r="K456" s="241"/>
      <c r="L456" s="246"/>
      <c r="M456" s="247"/>
      <c r="N456" s="248"/>
      <c r="O456" s="248"/>
      <c r="P456" s="248"/>
      <c r="Q456" s="248"/>
      <c r="R456" s="248"/>
      <c r="S456" s="248"/>
      <c r="T456" s="249"/>
      <c r="U456" s="13"/>
      <c r="V456" s="13"/>
      <c r="W456" s="13"/>
      <c r="X456" s="13"/>
      <c r="Y456" s="13"/>
      <c r="Z456" s="13"/>
      <c r="AA456" s="13"/>
      <c r="AB456" s="13"/>
      <c r="AC456" s="13"/>
      <c r="AD456" s="13"/>
      <c r="AE456" s="13"/>
      <c r="AT456" s="250" t="s">
        <v>162</v>
      </c>
      <c r="AU456" s="250" t="s">
        <v>82</v>
      </c>
      <c r="AV456" s="13" t="s">
        <v>82</v>
      </c>
      <c r="AW456" s="13" t="s">
        <v>30</v>
      </c>
      <c r="AX456" s="13" t="s">
        <v>78</v>
      </c>
      <c r="AY456" s="250" t="s">
        <v>128</v>
      </c>
    </row>
    <row r="457" s="2" customFormat="1">
      <c r="A457" s="37"/>
      <c r="B457" s="38"/>
      <c r="C457" s="251" t="s">
        <v>694</v>
      </c>
      <c r="D457" s="251" t="s">
        <v>200</v>
      </c>
      <c r="E457" s="252" t="s">
        <v>973</v>
      </c>
      <c r="F457" s="253" t="s">
        <v>974</v>
      </c>
      <c r="G457" s="254" t="s">
        <v>220</v>
      </c>
      <c r="H457" s="255">
        <v>0.078</v>
      </c>
      <c r="I457" s="256"/>
      <c r="J457" s="257">
        <f>ROUND(I457*H457,2)</f>
        <v>0</v>
      </c>
      <c r="K457" s="253" t="s">
        <v>158</v>
      </c>
      <c r="L457" s="258"/>
      <c r="M457" s="259" t="s">
        <v>1</v>
      </c>
      <c r="N457" s="260" t="s">
        <v>38</v>
      </c>
      <c r="O457" s="90"/>
      <c r="P457" s="224">
        <f>O457*H457</f>
        <v>0</v>
      </c>
      <c r="Q457" s="224">
        <v>1</v>
      </c>
      <c r="R457" s="224">
        <f>Q457*H457</f>
        <v>0.078</v>
      </c>
      <c r="S457" s="224">
        <v>0</v>
      </c>
      <c r="T457" s="225">
        <f>S457*H457</f>
        <v>0</v>
      </c>
      <c r="U457" s="37"/>
      <c r="V457" s="37"/>
      <c r="W457" s="37"/>
      <c r="X457" s="37"/>
      <c r="Y457" s="37"/>
      <c r="Z457" s="37"/>
      <c r="AA457" s="37"/>
      <c r="AB457" s="37"/>
      <c r="AC457" s="37"/>
      <c r="AD457" s="37"/>
      <c r="AE457" s="37"/>
      <c r="AR457" s="226" t="s">
        <v>100</v>
      </c>
      <c r="AT457" s="226" t="s">
        <v>200</v>
      </c>
      <c r="AU457" s="226" t="s">
        <v>82</v>
      </c>
      <c r="AY457" s="16" t="s">
        <v>128</v>
      </c>
      <c r="BE457" s="227">
        <f>IF(N457="základní",J457,0)</f>
        <v>0</v>
      </c>
      <c r="BF457" s="227">
        <f>IF(N457="snížená",J457,0)</f>
        <v>0</v>
      </c>
      <c r="BG457" s="227">
        <f>IF(N457="zákl. přenesená",J457,0)</f>
        <v>0</v>
      </c>
      <c r="BH457" s="227">
        <f>IF(N457="sníž. přenesená",J457,0)</f>
        <v>0</v>
      </c>
      <c r="BI457" s="227">
        <f>IF(N457="nulová",J457,0)</f>
        <v>0</v>
      </c>
      <c r="BJ457" s="16" t="s">
        <v>78</v>
      </c>
      <c r="BK457" s="227">
        <f>ROUND(I457*H457,2)</f>
        <v>0</v>
      </c>
      <c r="BL457" s="16" t="s">
        <v>88</v>
      </c>
      <c r="BM457" s="226" t="s">
        <v>1290</v>
      </c>
    </row>
    <row r="458" s="2" customFormat="1">
      <c r="A458" s="37"/>
      <c r="B458" s="38"/>
      <c r="C458" s="39"/>
      <c r="D458" s="228" t="s">
        <v>160</v>
      </c>
      <c r="E458" s="39"/>
      <c r="F458" s="239" t="s">
        <v>974</v>
      </c>
      <c r="G458" s="39"/>
      <c r="H458" s="39"/>
      <c r="I458" s="230"/>
      <c r="J458" s="39"/>
      <c r="K458" s="39"/>
      <c r="L458" s="43"/>
      <c r="M458" s="231"/>
      <c r="N458" s="232"/>
      <c r="O458" s="90"/>
      <c r="P458" s="90"/>
      <c r="Q458" s="90"/>
      <c r="R458" s="90"/>
      <c r="S458" s="90"/>
      <c r="T458" s="91"/>
      <c r="U458" s="37"/>
      <c r="V458" s="37"/>
      <c r="W458" s="37"/>
      <c r="X458" s="37"/>
      <c r="Y458" s="37"/>
      <c r="Z458" s="37"/>
      <c r="AA458" s="37"/>
      <c r="AB458" s="37"/>
      <c r="AC458" s="37"/>
      <c r="AD458" s="37"/>
      <c r="AE458" s="37"/>
      <c r="AT458" s="16" t="s">
        <v>160</v>
      </c>
      <c r="AU458" s="16" t="s">
        <v>82</v>
      </c>
    </row>
    <row r="459" s="2" customFormat="1">
      <c r="A459" s="37"/>
      <c r="B459" s="38"/>
      <c r="C459" s="39"/>
      <c r="D459" s="228" t="s">
        <v>134</v>
      </c>
      <c r="E459" s="39"/>
      <c r="F459" s="229" t="s">
        <v>976</v>
      </c>
      <c r="G459" s="39"/>
      <c r="H459" s="39"/>
      <c r="I459" s="230"/>
      <c r="J459" s="39"/>
      <c r="K459" s="39"/>
      <c r="L459" s="43"/>
      <c r="M459" s="231"/>
      <c r="N459" s="232"/>
      <c r="O459" s="90"/>
      <c r="P459" s="90"/>
      <c r="Q459" s="90"/>
      <c r="R459" s="90"/>
      <c r="S459" s="90"/>
      <c r="T459" s="91"/>
      <c r="U459" s="37"/>
      <c r="V459" s="37"/>
      <c r="W459" s="37"/>
      <c r="X459" s="37"/>
      <c r="Y459" s="37"/>
      <c r="Z459" s="37"/>
      <c r="AA459" s="37"/>
      <c r="AB459" s="37"/>
      <c r="AC459" s="37"/>
      <c r="AD459" s="37"/>
      <c r="AE459" s="37"/>
      <c r="AT459" s="16" t="s">
        <v>134</v>
      </c>
      <c r="AU459" s="16" t="s">
        <v>82</v>
      </c>
    </row>
    <row r="460" s="13" customFormat="1">
      <c r="A460" s="13"/>
      <c r="B460" s="240"/>
      <c r="C460" s="241"/>
      <c r="D460" s="228" t="s">
        <v>162</v>
      </c>
      <c r="E460" s="242" t="s">
        <v>1</v>
      </c>
      <c r="F460" s="243" t="s">
        <v>1291</v>
      </c>
      <c r="G460" s="241"/>
      <c r="H460" s="244">
        <v>47.600000000000001</v>
      </c>
      <c r="I460" s="245"/>
      <c r="J460" s="241"/>
      <c r="K460" s="241"/>
      <c r="L460" s="246"/>
      <c r="M460" s="247"/>
      <c r="N460" s="248"/>
      <c r="O460" s="248"/>
      <c r="P460" s="248"/>
      <c r="Q460" s="248"/>
      <c r="R460" s="248"/>
      <c r="S460" s="248"/>
      <c r="T460" s="249"/>
      <c r="U460" s="13"/>
      <c r="V460" s="13"/>
      <c r="W460" s="13"/>
      <c r="X460" s="13"/>
      <c r="Y460" s="13"/>
      <c r="Z460" s="13"/>
      <c r="AA460" s="13"/>
      <c r="AB460" s="13"/>
      <c r="AC460" s="13"/>
      <c r="AD460" s="13"/>
      <c r="AE460" s="13"/>
      <c r="AT460" s="250" t="s">
        <v>162</v>
      </c>
      <c r="AU460" s="250" t="s">
        <v>82</v>
      </c>
      <c r="AV460" s="13" t="s">
        <v>82</v>
      </c>
      <c r="AW460" s="13" t="s">
        <v>30</v>
      </c>
      <c r="AX460" s="13" t="s">
        <v>78</v>
      </c>
      <c r="AY460" s="250" t="s">
        <v>128</v>
      </c>
    </row>
    <row r="461" s="13" customFormat="1">
      <c r="A461" s="13"/>
      <c r="B461" s="240"/>
      <c r="C461" s="241"/>
      <c r="D461" s="228" t="s">
        <v>162</v>
      </c>
      <c r="E461" s="241"/>
      <c r="F461" s="243" t="s">
        <v>1292</v>
      </c>
      <c r="G461" s="241"/>
      <c r="H461" s="244">
        <v>0.078</v>
      </c>
      <c r="I461" s="245"/>
      <c r="J461" s="241"/>
      <c r="K461" s="241"/>
      <c r="L461" s="246"/>
      <c r="M461" s="247"/>
      <c r="N461" s="248"/>
      <c r="O461" s="248"/>
      <c r="P461" s="248"/>
      <c r="Q461" s="248"/>
      <c r="R461" s="248"/>
      <c r="S461" s="248"/>
      <c r="T461" s="249"/>
      <c r="U461" s="13"/>
      <c r="V461" s="13"/>
      <c r="W461" s="13"/>
      <c r="X461" s="13"/>
      <c r="Y461" s="13"/>
      <c r="Z461" s="13"/>
      <c r="AA461" s="13"/>
      <c r="AB461" s="13"/>
      <c r="AC461" s="13"/>
      <c r="AD461" s="13"/>
      <c r="AE461" s="13"/>
      <c r="AT461" s="250" t="s">
        <v>162</v>
      </c>
      <c r="AU461" s="250" t="s">
        <v>82</v>
      </c>
      <c r="AV461" s="13" t="s">
        <v>82</v>
      </c>
      <c r="AW461" s="13" t="s">
        <v>4</v>
      </c>
      <c r="AX461" s="13" t="s">
        <v>78</v>
      </c>
      <c r="AY461" s="250" t="s">
        <v>128</v>
      </c>
    </row>
    <row r="462" s="2" customFormat="1">
      <c r="A462" s="37"/>
      <c r="B462" s="38"/>
      <c r="C462" s="215" t="s">
        <v>699</v>
      </c>
      <c r="D462" s="215" t="s">
        <v>129</v>
      </c>
      <c r="E462" s="216" t="s">
        <v>647</v>
      </c>
      <c r="F462" s="217" t="s">
        <v>648</v>
      </c>
      <c r="G462" s="218" t="s">
        <v>176</v>
      </c>
      <c r="H462" s="219">
        <v>111.59999999999999</v>
      </c>
      <c r="I462" s="220"/>
      <c r="J462" s="221">
        <f>ROUND(I462*H462,2)</f>
        <v>0</v>
      </c>
      <c r="K462" s="217" t="s">
        <v>158</v>
      </c>
      <c r="L462" s="43"/>
      <c r="M462" s="222" t="s">
        <v>1</v>
      </c>
      <c r="N462" s="223" t="s">
        <v>38</v>
      </c>
      <c r="O462" s="90"/>
      <c r="P462" s="224">
        <f>O462*H462</f>
        <v>0</v>
      </c>
      <c r="Q462" s="224">
        <v>0.0014400000000000001</v>
      </c>
      <c r="R462" s="224">
        <f>Q462*H462</f>
        <v>0.16070400000000001</v>
      </c>
      <c r="S462" s="224">
        <v>0.002</v>
      </c>
      <c r="T462" s="225">
        <f>S462*H462</f>
        <v>0.22319999999999998</v>
      </c>
      <c r="U462" s="37"/>
      <c r="V462" s="37"/>
      <c r="W462" s="37"/>
      <c r="X462" s="37"/>
      <c r="Y462" s="37"/>
      <c r="Z462" s="37"/>
      <c r="AA462" s="37"/>
      <c r="AB462" s="37"/>
      <c r="AC462" s="37"/>
      <c r="AD462" s="37"/>
      <c r="AE462" s="37"/>
      <c r="AR462" s="226" t="s">
        <v>88</v>
      </c>
      <c r="AT462" s="226" t="s">
        <v>129</v>
      </c>
      <c r="AU462" s="226" t="s">
        <v>82</v>
      </c>
      <c r="AY462" s="16" t="s">
        <v>128</v>
      </c>
      <c r="BE462" s="227">
        <f>IF(N462="základní",J462,0)</f>
        <v>0</v>
      </c>
      <c r="BF462" s="227">
        <f>IF(N462="snížená",J462,0)</f>
        <v>0</v>
      </c>
      <c r="BG462" s="227">
        <f>IF(N462="zákl. přenesená",J462,0)</f>
        <v>0</v>
      </c>
      <c r="BH462" s="227">
        <f>IF(N462="sníž. přenesená",J462,0)</f>
        <v>0</v>
      </c>
      <c r="BI462" s="227">
        <f>IF(N462="nulová",J462,0)</f>
        <v>0</v>
      </c>
      <c r="BJ462" s="16" t="s">
        <v>78</v>
      </c>
      <c r="BK462" s="227">
        <f>ROUND(I462*H462,2)</f>
        <v>0</v>
      </c>
      <c r="BL462" s="16" t="s">
        <v>88</v>
      </c>
      <c r="BM462" s="226" t="s">
        <v>1293</v>
      </c>
    </row>
    <row r="463" s="2" customFormat="1">
      <c r="A463" s="37"/>
      <c r="B463" s="38"/>
      <c r="C463" s="39"/>
      <c r="D463" s="228" t="s">
        <v>160</v>
      </c>
      <c r="E463" s="39"/>
      <c r="F463" s="239" t="s">
        <v>650</v>
      </c>
      <c r="G463" s="39"/>
      <c r="H463" s="39"/>
      <c r="I463" s="230"/>
      <c r="J463" s="39"/>
      <c r="K463" s="39"/>
      <c r="L463" s="43"/>
      <c r="M463" s="231"/>
      <c r="N463" s="232"/>
      <c r="O463" s="90"/>
      <c r="P463" s="90"/>
      <c r="Q463" s="90"/>
      <c r="R463" s="90"/>
      <c r="S463" s="90"/>
      <c r="T463" s="91"/>
      <c r="U463" s="37"/>
      <c r="V463" s="37"/>
      <c r="W463" s="37"/>
      <c r="X463" s="37"/>
      <c r="Y463" s="37"/>
      <c r="Z463" s="37"/>
      <c r="AA463" s="37"/>
      <c r="AB463" s="37"/>
      <c r="AC463" s="37"/>
      <c r="AD463" s="37"/>
      <c r="AE463" s="37"/>
      <c r="AT463" s="16" t="s">
        <v>160</v>
      </c>
      <c r="AU463" s="16" t="s">
        <v>82</v>
      </c>
    </row>
    <row r="464" s="2" customFormat="1">
      <c r="A464" s="37"/>
      <c r="B464" s="38"/>
      <c r="C464" s="39"/>
      <c r="D464" s="228" t="s">
        <v>134</v>
      </c>
      <c r="E464" s="39"/>
      <c r="F464" s="229" t="s">
        <v>1294</v>
      </c>
      <c r="G464" s="39"/>
      <c r="H464" s="39"/>
      <c r="I464" s="230"/>
      <c r="J464" s="39"/>
      <c r="K464" s="39"/>
      <c r="L464" s="43"/>
      <c r="M464" s="231"/>
      <c r="N464" s="232"/>
      <c r="O464" s="90"/>
      <c r="P464" s="90"/>
      <c r="Q464" s="90"/>
      <c r="R464" s="90"/>
      <c r="S464" s="90"/>
      <c r="T464" s="91"/>
      <c r="U464" s="37"/>
      <c r="V464" s="37"/>
      <c r="W464" s="37"/>
      <c r="X464" s="37"/>
      <c r="Y464" s="37"/>
      <c r="Z464" s="37"/>
      <c r="AA464" s="37"/>
      <c r="AB464" s="37"/>
      <c r="AC464" s="37"/>
      <c r="AD464" s="37"/>
      <c r="AE464" s="37"/>
      <c r="AT464" s="16" t="s">
        <v>134</v>
      </c>
      <c r="AU464" s="16" t="s">
        <v>82</v>
      </c>
    </row>
    <row r="465" s="13" customFormat="1">
      <c r="A465" s="13"/>
      <c r="B465" s="240"/>
      <c r="C465" s="241"/>
      <c r="D465" s="228" t="s">
        <v>162</v>
      </c>
      <c r="E465" s="242" t="s">
        <v>1</v>
      </c>
      <c r="F465" s="243" t="s">
        <v>1295</v>
      </c>
      <c r="G465" s="241"/>
      <c r="H465" s="244">
        <v>61.600000000000001</v>
      </c>
      <c r="I465" s="245"/>
      <c r="J465" s="241"/>
      <c r="K465" s="241"/>
      <c r="L465" s="246"/>
      <c r="M465" s="247"/>
      <c r="N465" s="248"/>
      <c r="O465" s="248"/>
      <c r="P465" s="248"/>
      <c r="Q465" s="248"/>
      <c r="R465" s="248"/>
      <c r="S465" s="248"/>
      <c r="T465" s="249"/>
      <c r="U465" s="13"/>
      <c r="V465" s="13"/>
      <c r="W465" s="13"/>
      <c r="X465" s="13"/>
      <c r="Y465" s="13"/>
      <c r="Z465" s="13"/>
      <c r="AA465" s="13"/>
      <c r="AB465" s="13"/>
      <c r="AC465" s="13"/>
      <c r="AD465" s="13"/>
      <c r="AE465" s="13"/>
      <c r="AT465" s="250" t="s">
        <v>162</v>
      </c>
      <c r="AU465" s="250" t="s">
        <v>82</v>
      </c>
      <c r="AV465" s="13" t="s">
        <v>82</v>
      </c>
      <c r="AW465" s="13" t="s">
        <v>30</v>
      </c>
      <c r="AX465" s="13" t="s">
        <v>73</v>
      </c>
      <c r="AY465" s="250" t="s">
        <v>128</v>
      </c>
    </row>
    <row r="466" s="13" customFormat="1">
      <c r="A466" s="13"/>
      <c r="B466" s="240"/>
      <c r="C466" s="241"/>
      <c r="D466" s="228" t="s">
        <v>162</v>
      </c>
      <c r="E466" s="242" t="s">
        <v>1</v>
      </c>
      <c r="F466" s="243" t="s">
        <v>1296</v>
      </c>
      <c r="G466" s="241"/>
      <c r="H466" s="244">
        <v>50</v>
      </c>
      <c r="I466" s="245"/>
      <c r="J466" s="241"/>
      <c r="K466" s="241"/>
      <c r="L466" s="246"/>
      <c r="M466" s="247"/>
      <c r="N466" s="248"/>
      <c r="O466" s="248"/>
      <c r="P466" s="248"/>
      <c r="Q466" s="248"/>
      <c r="R466" s="248"/>
      <c r="S466" s="248"/>
      <c r="T466" s="249"/>
      <c r="U466" s="13"/>
      <c r="V466" s="13"/>
      <c r="W466" s="13"/>
      <c r="X466" s="13"/>
      <c r="Y466" s="13"/>
      <c r="Z466" s="13"/>
      <c r="AA466" s="13"/>
      <c r="AB466" s="13"/>
      <c r="AC466" s="13"/>
      <c r="AD466" s="13"/>
      <c r="AE466" s="13"/>
      <c r="AT466" s="250" t="s">
        <v>162</v>
      </c>
      <c r="AU466" s="250" t="s">
        <v>82</v>
      </c>
      <c r="AV466" s="13" t="s">
        <v>82</v>
      </c>
      <c r="AW466" s="13" t="s">
        <v>30</v>
      </c>
      <c r="AX466" s="13" t="s">
        <v>73</v>
      </c>
      <c r="AY466" s="250" t="s">
        <v>128</v>
      </c>
    </row>
    <row r="467" s="14" customFormat="1">
      <c r="A467" s="14"/>
      <c r="B467" s="261"/>
      <c r="C467" s="262"/>
      <c r="D467" s="228" t="s">
        <v>162</v>
      </c>
      <c r="E467" s="263" t="s">
        <v>1</v>
      </c>
      <c r="F467" s="264" t="s">
        <v>686</v>
      </c>
      <c r="G467" s="262"/>
      <c r="H467" s="265">
        <v>111.59999999999999</v>
      </c>
      <c r="I467" s="266"/>
      <c r="J467" s="262"/>
      <c r="K467" s="262"/>
      <c r="L467" s="267"/>
      <c r="M467" s="268"/>
      <c r="N467" s="269"/>
      <c r="O467" s="269"/>
      <c r="P467" s="269"/>
      <c r="Q467" s="269"/>
      <c r="R467" s="269"/>
      <c r="S467" s="269"/>
      <c r="T467" s="270"/>
      <c r="U467" s="14"/>
      <c r="V467" s="14"/>
      <c r="W467" s="14"/>
      <c r="X467" s="14"/>
      <c r="Y467" s="14"/>
      <c r="Z467" s="14"/>
      <c r="AA467" s="14"/>
      <c r="AB467" s="14"/>
      <c r="AC467" s="14"/>
      <c r="AD467" s="14"/>
      <c r="AE467" s="14"/>
      <c r="AT467" s="271" t="s">
        <v>162</v>
      </c>
      <c r="AU467" s="271" t="s">
        <v>82</v>
      </c>
      <c r="AV467" s="14" t="s">
        <v>88</v>
      </c>
      <c r="AW467" s="14" t="s">
        <v>30</v>
      </c>
      <c r="AX467" s="14" t="s">
        <v>78</v>
      </c>
      <c r="AY467" s="271" t="s">
        <v>128</v>
      </c>
    </row>
    <row r="468" s="2" customFormat="1">
      <c r="A468" s="37"/>
      <c r="B468" s="38"/>
      <c r="C468" s="251" t="s">
        <v>708</v>
      </c>
      <c r="D468" s="251" t="s">
        <v>200</v>
      </c>
      <c r="E468" s="252" t="s">
        <v>654</v>
      </c>
      <c r="F468" s="253" t="s">
        <v>655</v>
      </c>
      <c r="G468" s="254" t="s">
        <v>220</v>
      </c>
      <c r="H468" s="255">
        <v>0.88600000000000001</v>
      </c>
      <c r="I468" s="256"/>
      <c r="J468" s="257">
        <f>ROUND(I468*H468,2)</f>
        <v>0</v>
      </c>
      <c r="K468" s="253" t="s">
        <v>158</v>
      </c>
      <c r="L468" s="258"/>
      <c r="M468" s="259" t="s">
        <v>1</v>
      </c>
      <c r="N468" s="260" t="s">
        <v>38</v>
      </c>
      <c r="O468" s="90"/>
      <c r="P468" s="224">
        <f>O468*H468</f>
        <v>0</v>
      </c>
      <c r="Q468" s="224">
        <v>1</v>
      </c>
      <c r="R468" s="224">
        <f>Q468*H468</f>
        <v>0.88600000000000001</v>
      </c>
      <c r="S468" s="224">
        <v>0</v>
      </c>
      <c r="T468" s="225">
        <f>S468*H468</f>
        <v>0</v>
      </c>
      <c r="U468" s="37"/>
      <c r="V468" s="37"/>
      <c r="W468" s="37"/>
      <c r="X468" s="37"/>
      <c r="Y468" s="37"/>
      <c r="Z468" s="37"/>
      <c r="AA468" s="37"/>
      <c r="AB468" s="37"/>
      <c r="AC468" s="37"/>
      <c r="AD468" s="37"/>
      <c r="AE468" s="37"/>
      <c r="AR468" s="226" t="s">
        <v>100</v>
      </c>
      <c r="AT468" s="226" t="s">
        <v>200</v>
      </c>
      <c r="AU468" s="226" t="s">
        <v>82</v>
      </c>
      <c r="AY468" s="16" t="s">
        <v>128</v>
      </c>
      <c r="BE468" s="227">
        <f>IF(N468="základní",J468,0)</f>
        <v>0</v>
      </c>
      <c r="BF468" s="227">
        <f>IF(N468="snížená",J468,0)</f>
        <v>0</v>
      </c>
      <c r="BG468" s="227">
        <f>IF(N468="zákl. přenesená",J468,0)</f>
        <v>0</v>
      </c>
      <c r="BH468" s="227">
        <f>IF(N468="sníž. přenesená",J468,0)</f>
        <v>0</v>
      </c>
      <c r="BI468" s="227">
        <f>IF(N468="nulová",J468,0)</f>
        <v>0</v>
      </c>
      <c r="BJ468" s="16" t="s">
        <v>78</v>
      </c>
      <c r="BK468" s="227">
        <f>ROUND(I468*H468,2)</f>
        <v>0</v>
      </c>
      <c r="BL468" s="16" t="s">
        <v>88</v>
      </c>
      <c r="BM468" s="226" t="s">
        <v>1297</v>
      </c>
    </row>
    <row r="469" s="2" customFormat="1">
      <c r="A469" s="37"/>
      <c r="B469" s="38"/>
      <c r="C469" s="39"/>
      <c r="D469" s="228" t="s">
        <v>160</v>
      </c>
      <c r="E469" s="39"/>
      <c r="F469" s="239" t="s">
        <v>655</v>
      </c>
      <c r="G469" s="39"/>
      <c r="H469" s="39"/>
      <c r="I469" s="230"/>
      <c r="J469" s="39"/>
      <c r="K469" s="39"/>
      <c r="L469" s="43"/>
      <c r="M469" s="231"/>
      <c r="N469" s="232"/>
      <c r="O469" s="90"/>
      <c r="P469" s="90"/>
      <c r="Q469" s="90"/>
      <c r="R469" s="90"/>
      <c r="S469" s="90"/>
      <c r="T469" s="91"/>
      <c r="U469" s="37"/>
      <c r="V469" s="37"/>
      <c r="W469" s="37"/>
      <c r="X469" s="37"/>
      <c r="Y469" s="37"/>
      <c r="Z469" s="37"/>
      <c r="AA469" s="37"/>
      <c r="AB469" s="37"/>
      <c r="AC469" s="37"/>
      <c r="AD469" s="37"/>
      <c r="AE469" s="37"/>
      <c r="AT469" s="16" t="s">
        <v>160</v>
      </c>
      <c r="AU469" s="16" t="s">
        <v>82</v>
      </c>
    </row>
    <row r="470" s="2" customFormat="1">
      <c r="A470" s="37"/>
      <c r="B470" s="38"/>
      <c r="C470" s="39"/>
      <c r="D470" s="228" t="s">
        <v>134</v>
      </c>
      <c r="E470" s="39"/>
      <c r="F470" s="229" t="s">
        <v>657</v>
      </c>
      <c r="G470" s="39"/>
      <c r="H470" s="39"/>
      <c r="I470" s="230"/>
      <c r="J470" s="39"/>
      <c r="K470" s="39"/>
      <c r="L470" s="43"/>
      <c r="M470" s="231"/>
      <c r="N470" s="232"/>
      <c r="O470" s="90"/>
      <c r="P470" s="90"/>
      <c r="Q470" s="90"/>
      <c r="R470" s="90"/>
      <c r="S470" s="90"/>
      <c r="T470" s="91"/>
      <c r="U470" s="37"/>
      <c r="V470" s="37"/>
      <c r="W470" s="37"/>
      <c r="X470" s="37"/>
      <c r="Y470" s="37"/>
      <c r="Z470" s="37"/>
      <c r="AA470" s="37"/>
      <c r="AB470" s="37"/>
      <c r="AC470" s="37"/>
      <c r="AD470" s="37"/>
      <c r="AE470" s="37"/>
      <c r="AT470" s="16" t="s">
        <v>134</v>
      </c>
      <c r="AU470" s="16" t="s">
        <v>82</v>
      </c>
    </row>
    <row r="471" s="13" customFormat="1">
      <c r="A471" s="13"/>
      <c r="B471" s="240"/>
      <c r="C471" s="241"/>
      <c r="D471" s="228" t="s">
        <v>162</v>
      </c>
      <c r="E471" s="242" t="s">
        <v>1</v>
      </c>
      <c r="F471" s="243" t="s">
        <v>1298</v>
      </c>
      <c r="G471" s="241"/>
      <c r="H471" s="244">
        <v>223.19999999999999</v>
      </c>
      <c r="I471" s="245"/>
      <c r="J471" s="241"/>
      <c r="K471" s="241"/>
      <c r="L471" s="246"/>
      <c r="M471" s="247"/>
      <c r="N471" s="248"/>
      <c r="O471" s="248"/>
      <c r="P471" s="248"/>
      <c r="Q471" s="248"/>
      <c r="R471" s="248"/>
      <c r="S471" s="248"/>
      <c r="T471" s="249"/>
      <c r="U471" s="13"/>
      <c r="V471" s="13"/>
      <c r="W471" s="13"/>
      <c r="X471" s="13"/>
      <c r="Y471" s="13"/>
      <c r="Z471" s="13"/>
      <c r="AA471" s="13"/>
      <c r="AB471" s="13"/>
      <c r="AC471" s="13"/>
      <c r="AD471" s="13"/>
      <c r="AE471" s="13"/>
      <c r="AT471" s="250" t="s">
        <v>162</v>
      </c>
      <c r="AU471" s="250" t="s">
        <v>82</v>
      </c>
      <c r="AV471" s="13" t="s">
        <v>82</v>
      </c>
      <c r="AW471" s="13" t="s">
        <v>30</v>
      </c>
      <c r="AX471" s="13" t="s">
        <v>78</v>
      </c>
      <c r="AY471" s="250" t="s">
        <v>128</v>
      </c>
    </row>
    <row r="472" s="13" customFormat="1">
      <c r="A472" s="13"/>
      <c r="B472" s="240"/>
      <c r="C472" s="241"/>
      <c r="D472" s="228" t="s">
        <v>162</v>
      </c>
      <c r="E472" s="241"/>
      <c r="F472" s="243" t="s">
        <v>1299</v>
      </c>
      <c r="G472" s="241"/>
      <c r="H472" s="244">
        <v>0.88600000000000001</v>
      </c>
      <c r="I472" s="245"/>
      <c r="J472" s="241"/>
      <c r="K472" s="241"/>
      <c r="L472" s="246"/>
      <c r="M472" s="247"/>
      <c r="N472" s="248"/>
      <c r="O472" s="248"/>
      <c r="P472" s="248"/>
      <c r="Q472" s="248"/>
      <c r="R472" s="248"/>
      <c r="S472" s="248"/>
      <c r="T472" s="249"/>
      <c r="U472" s="13"/>
      <c r="V472" s="13"/>
      <c r="W472" s="13"/>
      <c r="X472" s="13"/>
      <c r="Y472" s="13"/>
      <c r="Z472" s="13"/>
      <c r="AA472" s="13"/>
      <c r="AB472" s="13"/>
      <c r="AC472" s="13"/>
      <c r="AD472" s="13"/>
      <c r="AE472" s="13"/>
      <c r="AT472" s="250" t="s">
        <v>162</v>
      </c>
      <c r="AU472" s="250" t="s">
        <v>82</v>
      </c>
      <c r="AV472" s="13" t="s">
        <v>82</v>
      </c>
      <c r="AW472" s="13" t="s">
        <v>4</v>
      </c>
      <c r="AX472" s="13" t="s">
        <v>78</v>
      </c>
      <c r="AY472" s="250" t="s">
        <v>128</v>
      </c>
    </row>
    <row r="473" s="12" customFormat="1" ht="22.8" customHeight="1">
      <c r="A473" s="12"/>
      <c r="B473" s="201"/>
      <c r="C473" s="202"/>
      <c r="D473" s="203" t="s">
        <v>72</v>
      </c>
      <c r="E473" s="233" t="s">
        <v>659</v>
      </c>
      <c r="F473" s="233" t="s">
        <v>660</v>
      </c>
      <c r="G473" s="202"/>
      <c r="H473" s="202"/>
      <c r="I473" s="205"/>
      <c r="J473" s="234">
        <f>BK473</f>
        <v>0</v>
      </c>
      <c r="K473" s="202"/>
      <c r="L473" s="207"/>
      <c r="M473" s="208"/>
      <c r="N473" s="209"/>
      <c r="O473" s="209"/>
      <c r="P473" s="210">
        <f>SUM(P474:P491)</f>
        <v>0</v>
      </c>
      <c r="Q473" s="209"/>
      <c r="R473" s="210">
        <f>SUM(R474:R491)</f>
        <v>0</v>
      </c>
      <c r="S473" s="209"/>
      <c r="T473" s="211">
        <f>SUM(T474:T491)</f>
        <v>0</v>
      </c>
      <c r="U473" s="12"/>
      <c r="V473" s="12"/>
      <c r="W473" s="12"/>
      <c r="X473" s="12"/>
      <c r="Y473" s="12"/>
      <c r="Z473" s="12"/>
      <c r="AA473" s="12"/>
      <c r="AB473" s="12"/>
      <c r="AC473" s="12"/>
      <c r="AD473" s="12"/>
      <c r="AE473" s="12"/>
      <c r="AR473" s="212" t="s">
        <v>78</v>
      </c>
      <c r="AT473" s="213" t="s">
        <v>72</v>
      </c>
      <c r="AU473" s="213" t="s">
        <v>78</v>
      </c>
      <c r="AY473" s="212" t="s">
        <v>128</v>
      </c>
      <c r="BK473" s="214">
        <f>SUM(BK474:BK491)</f>
        <v>0</v>
      </c>
    </row>
    <row r="474" s="2" customFormat="1" ht="16.5" customHeight="1">
      <c r="A474" s="37"/>
      <c r="B474" s="38"/>
      <c r="C474" s="215" t="s">
        <v>715</v>
      </c>
      <c r="D474" s="215" t="s">
        <v>129</v>
      </c>
      <c r="E474" s="216" t="s">
        <v>662</v>
      </c>
      <c r="F474" s="217" t="s">
        <v>663</v>
      </c>
      <c r="G474" s="218" t="s">
        <v>220</v>
      </c>
      <c r="H474" s="219">
        <v>129.768</v>
      </c>
      <c r="I474" s="220"/>
      <c r="J474" s="221">
        <f>ROUND(I474*H474,2)</f>
        <v>0</v>
      </c>
      <c r="K474" s="217" t="s">
        <v>158</v>
      </c>
      <c r="L474" s="43"/>
      <c r="M474" s="222" t="s">
        <v>1</v>
      </c>
      <c r="N474" s="223" t="s">
        <v>38</v>
      </c>
      <c r="O474" s="90"/>
      <c r="P474" s="224">
        <f>O474*H474</f>
        <v>0</v>
      </c>
      <c r="Q474" s="224">
        <v>0</v>
      </c>
      <c r="R474" s="224">
        <f>Q474*H474</f>
        <v>0</v>
      </c>
      <c r="S474" s="224">
        <v>0</v>
      </c>
      <c r="T474" s="225">
        <f>S474*H474</f>
        <v>0</v>
      </c>
      <c r="U474" s="37"/>
      <c r="V474" s="37"/>
      <c r="W474" s="37"/>
      <c r="X474" s="37"/>
      <c r="Y474" s="37"/>
      <c r="Z474" s="37"/>
      <c r="AA474" s="37"/>
      <c r="AB474" s="37"/>
      <c r="AC474" s="37"/>
      <c r="AD474" s="37"/>
      <c r="AE474" s="37"/>
      <c r="AR474" s="226" t="s">
        <v>88</v>
      </c>
      <c r="AT474" s="226" t="s">
        <v>129</v>
      </c>
      <c r="AU474" s="226" t="s">
        <v>82</v>
      </c>
      <c r="AY474" s="16" t="s">
        <v>128</v>
      </c>
      <c r="BE474" s="227">
        <f>IF(N474="základní",J474,0)</f>
        <v>0</v>
      </c>
      <c r="BF474" s="227">
        <f>IF(N474="snížená",J474,0)</f>
        <v>0</v>
      </c>
      <c r="BG474" s="227">
        <f>IF(N474="zákl. přenesená",J474,0)</f>
        <v>0</v>
      </c>
      <c r="BH474" s="227">
        <f>IF(N474="sníž. přenesená",J474,0)</f>
        <v>0</v>
      </c>
      <c r="BI474" s="227">
        <f>IF(N474="nulová",J474,0)</f>
        <v>0</v>
      </c>
      <c r="BJ474" s="16" t="s">
        <v>78</v>
      </c>
      <c r="BK474" s="227">
        <f>ROUND(I474*H474,2)</f>
        <v>0</v>
      </c>
      <c r="BL474" s="16" t="s">
        <v>88</v>
      </c>
      <c r="BM474" s="226" t="s">
        <v>1300</v>
      </c>
    </row>
    <row r="475" s="2" customFormat="1">
      <c r="A475" s="37"/>
      <c r="B475" s="38"/>
      <c r="C475" s="39"/>
      <c r="D475" s="228" t="s">
        <v>160</v>
      </c>
      <c r="E475" s="39"/>
      <c r="F475" s="239" t="s">
        <v>665</v>
      </c>
      <c r="G475" s="39"/>
      <c r="H475" s="39"/>
      <c r="I475" s="230"/>
      <c r="J475" s="39"/>
      <c r="K475" s="39"/>
      <c r="L475" s="43"/>
      <c r="M475" s="231"/>
      <c r="N475" s="232"/>
      <c r="O475" s="90"/>
      <c r="P475" s="90"/>
      <c r="Q475" s="90"/>
      <c r="R475" s="90"/>
      <c r="S475" s="90"/>
      <c r="T475" s="91"/>
      <c r="U475" s="37"/>
      <c r="V475" s="37"/>
      <c r="W475" s="37"/>
      <c r="X475" s="37"/>
      <c r="Y475" s="37"/>
      <c r="Z475" s="37"/>
      <c r="AA475" s="37"/>
      <c r="AB475" s="37"/>
      <c r="AC475" s="37"/>
      <c r="AD475" s="37"/>
      <c r="AE475" s="37"/>
      <c r="AT475" s="16" t="s">
        <v>160</v>
      </c>
      <c r="AU475" s="16" t="s">
        <v>82</v>
      </c>
    </row>
    <row r="476" s="13" customFormat="1">
      <c r="A476" s="13"/>
      <c r="B476" s="240"/>
      <c r="C476" s="241"/>
      <c r="D476" s="228" t="s">
        <v>162</v>
      </c>
      <c r="E476" s="242" t="s">
        <v>1</v>
      </c>
      <c r="F476" s="243" t="s">
        <v>1301</v>
      </c>
      <c r="G476" s="241"/>
      <c r="H476" s="244">
        <v>129.768</v>
      </c>
      <c r="I476" s="245"/>
      <c r="J476" s="241"/>
      <c r="K476" s="241"/>
      <c r="L476" s="246"/>
      <c r="M476" s="247"/>
      <c r="N476" s="248"/>
      <c r="O476" s="248"/>
      <c r="P476" s="248"/>
      <c r="Q476" s="248"/>
      <c r="R476" s="248"/>
      <c r="S476" s="248"/>
      <c r="T476" s="249"/>
      <c r="U476" s="13"/>
      <c r="V476" s="13"/>
      <c r="W476" s="13"/>
      <c r="X476" s="13"/>
      <c r="Y476" s="13"/>
      <c r="Z476" s="13"/>
      <c r="AA476" s="13"/>
      <c r="AB476" s="13"/>
      <c r="AC476" s="13"/>
      <c r="AD476" s="13"/>
      <c r="AE476" s="13"/>
      <c r="AT476" s="250" t="s">
        <v>162</v>
      </c>
      <c r="AU476" s="250" t="s">
        <v>82</v>
      </c>
      <c r="AV476" s="13" t="s">
        <v>82</v>
      </c>
      <c r="AW476" s="13" t="s">
        <v>30</v>
      </c>
      <c r="AX476" s="13" t="s">
        <v>78</v>
      </c>
      <c r="AY476" s="250" t="s">
        <v>128</v>
      </c>
    </row>
    <row r="477" s="2" customFormat="1">
      <c r="A477" s="37"/>
      <c r="B477" s="38"/>
      <c r="C477" s="215" t="s">
        <v>721</v>
      </c>
      <c r="D477" s="215" t="s">
        <v>129</v>
      </c>
      <c r="E477" s="216" t="s">
        <v>668</v>
      </c>
      <c r="F477" s="217" t="s">
        <v>669</v>
      </c>
      <c r="G477" s="218" t="s">
        <v>220</v>
      </c>
      <c r="H477" s="219">
        <v>2595.3600000000001</v>
      </c>
      <c r="I477" s="220"/>
      <c r="J477" s="221">
        <f>ROUND(I477*H477,2)</f>
        <v>0</v>
      </c>
      <c r="K477" s="217" t="s">
        <v>158</v>
      </c>
      <c r="L477" s="43"/>
      <c r="M477" s="222" t="s">
        <v>1</v>
      </c>
      <c r="N477" s="223" t="s">
        <v>38</v>
      </c>
      <c r="O477" s="90"/>
      <c r="P477" s="224">
        <f>O477*H477</f>
        <v>0</v>
      </c>
      <c r="Q477" s="224">
        <v>0</v>
      </c>
      <c r="R477" s="224">
        <f>Q477*H477</f>
        <v>0</v>
      </c>
      <c r="S477" s="224">
        <v>0</v>
      </c>
      <c r="T477" s="225">
        <f>S477*H477</f>
        <v>0</v>
      </c>
      <c r="U477" s="37"/>
      <c r="V477" s="37"/>
      <c r="W477" s="37"/>
      <c r="X477" s="37"/>
      <c r="Y477" s="37"/>
      <c r="Z477" s="37"/>
      <c r="AA477" s="37"/>
      <c r="AB477" s="37"/>
      <c r="AC477" s="37"/>
      <c r="AD477" s="37"/>
      <c r="AE477" s="37"/>
      <c r="AR477" s="226" t="s">
        <v>88</v>
      </c>
      <c r="AT477" s="226" t="s">
        <v>129</v>
      </c>
      <c r="AU477" s="226" t="s">
        <v>82</v>
      </c>
      <c r="AY477" s="16" t="s">
        <v>128</v>
      </c>
      <c r="BE477" s="227">
        <f>IF(N477="základní",J477,0)</f>
        <v>0</v>
      </c>
      <c r="BF477" s="227">
        <f>IF(N477="snížená",J477,0)</f>
        <v>0</v>
      </c>
      <c r="BG477" s="227">
        <f>IF(N477="zákl. přenesená",J477,0)</f>
        <v>0</v>
      </c>
      <c r="BH477" s="227">
        <f>IF(N477="sníž. přenesená",J477,0)</f>
        <v>0</v>
      </c>
      <c r="BI477" s="227">
        <f>IF(N477="nulová",J477,0)</f>
        <v>0</v>
      </c>
      <c r="BJ477" s="16" t="s">
        <v>78</v>
      </c>
      <c r="BK477" s="227">
        <f>ROUND(I477*H477,2)</f>
        <v>0</v>
      </c>
      <c r="BL477" s="16" t="s">
        <v>88</v>
      </c>
      <c r="BM477" s="226" t="s">
        <v>1302</v>
      </c>
    </row>
    <row r="478" s="2" customFormat="1">
      <c r="A478" s="37"/>
      <c r="B478" s="38"/>
      <c r="C478" s="39"/>
      <c r="D478" s="228" t="s">
        <v>160</v>
      </c>
      <c r="E478" s="39"/>
      <c r="F478" s="239" t="s">
        <v>671</v>
      </c>
      <c r="G478" s="39"/>
      <c r="H478" s="39"/>
      <c r="I478" s="230"/>
      <c r="J478" s="39"/>
      <c r="K478" s="39"/>
      <c r="L478" s="43"/>
      <c r="M478" s="231"/>
      <c r="N478" s="232"/>
      <c r="O478" s="90"/>
      <c r="P478" s="90"/>
      <c r="Q478" s="90"/>
      <c r="R478" s="90"/>
      <c r="S478" s="90"/>
      <c r="T478" s="91"/>
      <c r="U478" s="37"/>
      <c r="V478" s="37"/>
      <c r="W478" s="37"/>
      <c r="X478" s="37"/>
      <c r="Y478" s="37"/>
      <c r="Z478" s="37"/>
      <c r="AA478" s="37"/>
      <c r="AB478" s="37"/>
      <c r="AC478" s="37"/>
      <c r="AD478" s="37"/>
      <c r="AE478" s="37"/>
      <c r="AT478" s="16" t="s">
        <v>160</v>
      </c>
      <c r="AU478" s="16" t="s">
        <v>82</v>
      </c>
    </row>
    <row r="479" s="2" customFormat="1">
      <c r="A479" s="37"/>
      <c r="B479" s="38"/>
      <c r="C479" s="39"/>
      <c r="D479" s="228" t="s">
        <v>134</v>
      </c>
      <c r="E479" s="39"/>
      <c r="F479" s="229" t="s">
        <v>672</v>
      </c>
      <c r="G479" s="39"/>
      <c r="H479" s="39"/>
      <c r="I479" s="230"/>
      <c r="J479" s="39"/>
      <c r="K479" s="39"/>
      <c r="L479" s="43"/>
      <c r="M479" s="231"/>
      <c r="N479" s="232"/>
      <c r="O479" s="90"/>
      <c r="P479" s="90"/>
      <c r="Q479" s="90"/>
      <c r="R479" s="90"/>
      <c r="S479" s="90"/>
      <c r="T479" s="91"/>
      <c r="U479" s="37"/>
      <c r="V479" s="37"/>
      <c r="W479" s="37"/>
      <c r="X479" s="37"/>
      <c r="Y479" s="37"/>
      <c r="Z479" s="37"/>
      <c r="AA479" s="37"/>
      <c r="AB479" s="37"/>
      <c r="AC479" s="37"/>
      <c r="AD479" s="37"/>
      <c r="AE479" s="37"/>
      <c r="AT479" s="16" t="s">
        <v>134</v>
      </c>
      <c r="AU479" s="16" t="s">
        <v>82</v>
      </c>
    </row>
    <row r="480" s="13" customFormat="1">
      <c r="A480" s="13"/>
      <c r="B480" s="240"/>
      <c r="C480" s="241"/>
      <c r="D480" s="228" t="s">
        <v>162</v>
      </c>
      <c r="E480" s="242" t="s">
        <v>1</v>
      </c>
      <c r="F480" s="243" t="s">
        <v>1303</v>
      </c>
      <c r="G480" s="241"/>
      <c r="H480" s="244">
        <v>2595.3600000000001</v>
      </c>
      <c r="I480" s="245"/>
      <c r="J480" s="241"/>
      <c r="K480" s="241"/>
      <c r="L480" s="246"/>
      <c r="M480" s="247"/>
      <c r="N480" s="248"/>
      <c r="O480" s="248"/>
      <c r="P480" s="248"/>
      <c r="Q480" s="248"/>
      <c r="R480" s="248"/>
      <c r="S480" s="248"/>
      <c r="T480" s="249"/>
      <c r="U480" s="13"/>
      <c r="V480" s="13"/>
      <c r="W480" s="13"/>
      <c r="X480" s="13"/>
      <c r="Y480" s="13"/>
      <c r="Z480" s="13"/>
      <c r="AA480" s="13"/>
      <c r="AB480" s="13"/>
      <c r="AC480" s="13"/>
      <c r="AD480" s="13"/>
      <c r="AE480" s="13"/>
      <c r="AT480" s="250" t="s">
        <v>162</v>
      </c>
      <c r="AU480" s="250" t="s">
        <v>82</v>
      </c>
      <c r="AV480" s="13" t="s">
        <v>82</v>
      </c>
      <c r="AW480" s="13" t="s">
        <v>30</v>
      </c>
      <c r="AX480" s="13" t="s">
        <v>78</v>
      </c>
      <c r="AY480" s="250" t="s">
        <v>128</v>
      </c>
    </row>
    <row r="481" s="2" customFormat="1">
      <c r="A481" s="37"/>
      <c r="B481" s="38"/>
      <c r="C481" s="215" t="s">
        <v>726</v>
      </c>
      <c r="D481" s="215" t="s">
        <v>129</v>
      </c>
      <c r="E481" s="216" t="s">
        <v>675</v>
      </c>
      <c r="F481" s="217" t="s">
        <v>676</v>
      </c>
      <c r="G481" s="218" t="s">
        <v>220</v>
      </c>
      <c r="H481" s="219">
        <v>43.216999999999999</v>
      </c>
      <c r="I481" s="220"/>
      <c r="J481" s="221">
        <f>ROUND(I481*H481,2)</f>
        <v>0</v>
      </c>
      <c r="K481" s="217" t="s">
        <v>158</v>
      </c>
      <c r="L481" s="43"/>
      <c r="M481" s="222" t="s">
        <v>1</v>
      </c>
      <c r="N481" s="223" t="s">
        <v>38</v>
      </c>
      <c r="O481" s="90"/>
      <c r="P481" s="224">
        <f>O481*H481</f>
        <v>0</v>
      </c>
      <c r="Q481" s="224">
        <v>0</v>
      </c>
      <c r="R481" s="224">
        <f>Q481*H481</f>
        <v>0</v>
      </c>
      <c r="S481" s="224">
        <v>0</v>
      </c>
      <c r="T481" s="225">
        <f>S481*H481</f>
        <v>0</v>
      </c>
      <c r="U481" s="37"/>
      <c r="V481" s="37"/>
      <c r="W481" s="37"/>
      <c r="X481" s="37"/>
      <c r="Y481" s="37"/>
      <c r="Z481" s="37"/>
      <c r="AA481" s="37"/>
      <c r="AB481" s="37"/>
      <c r="AC481" s="37"/>
      <c r="AD481" s="37"/>
      <c r="AE481" s="37"/>
      <c r="AR481" s="226" t="s">
        <v>88</v>
      </c>
      <c r="AT481" s="226" t="s">
        <v>129</v>
      </c>
      <c r="AU481" s="226" t="s">
        <v>82</v>
      </c>
      <c r="AY481" s="16" t="s">
        <v>128</v>
      </c>
      <c r="BE481" s="227">
        <f>IF(N481="základní",J481,0)</f>
        <v>0</v>
      </c>
      <c r="BF481" s="227">
        <f>IF(N481="snížená",J481,0)</f>
        <v>0</v>
      </c>
      <c r="BG481" s="227">
        <f>IF(N481="zákl. přenesená",J481,0)</f>
        <v>0</v>
      </c>
      <c r="BH481" s="227">
        <f>IF(N481="sníž. přenesená",J481,0)</f>
        <v>0</v>
      </c>
      <c r="BI481" s="227">
        <f>IF(N481="nulová",J481,0)</f>
        <v>0</v>
      </c>
      <c r="BJ481" s="16" t="s">
        <v>78</v>
      </c>
      <c r="BK481" s="227">
        <f>ROUND(I481*H481,2)</f>
        <v>0</v>
      </c>
      <c r="BL481" s="16" t="s">
        <v>88</v>
      </c>
      <c r="BM481" s="226" t="s">
        <v>1304</v>
      </c>
    </row>
    <row r="482" s="2" customFormat="1">
      <c r="A482" s="37"/>
      <c r="B482" s="38"/>
      <c r="C482" s="39"/>
      <c r="D482" s="228" t="s">
        <v>160</v>
      </c>
      <c r="E482" s="39"/>
      <c r="F482" s="239" t="s">
        <v>678</v>
      </c>
      <c r="G482" s="39"/>
      <c r="H482" s="39"/>
      <c r="I482" s="230"/>
      <c r="J482" s="39"/>
      <c r="K482" s="39"/>
      <c r="L482" s="43"/>
      <c r="M482" s="231"/>
      <c r="N482" s="232"/>
      <c r="O482" s="90"/>
      <c r="P482" s="90"/>
      <c r="Q482" s="90"/>
      <c r="R482" s="90"/>
      <c r="S482" s="90"/>
      <c r="T482" s="91"/>
      <c r="U482" s="37"/>
      <c r="V482" s="37"/>
      <c r="W482" s="37"/>
      <c r="X482" s="37"/>
      <c r="Y482" s="37"/>
      <c r="Z482" s="37"/>
      <c r="AA482" s="37"/>
      <c r="AB482" s="37"/>
      <c r="AC482" s="37"/>
      <c r="AD482" s="37"/>
      <c r="AE482" s="37"/>
      <c r="AT482" s="16" t="s">
        <v>160</v>
      </c>
      <c r="AU482" s="16" t="s">
        <v>82</v>
      </c>
    </row>
    <row r="483" s="13" customFormat="1">
      <c r="A483" s="13"/>
      <c r="B483" s="240"/>
      <c r="C483" s="241"/>
      <c r="D483" s="228" t="s">
        <v>162</v>
      </c>
      <c r="E483" s="242" t="s">
        <v>1</v>
      </c>
      <c r="F483" s="243" t="s">
        <v>1305</v>
      </c>
      <c r="G483" s="241"/>
      <c r="H483" s="244">
        <v>43.216999999999999</v>
      </c>
      <c r="I483" s="245"/>
      <c r="J483" s="241"/>
      <c r="K483" s="241"/>
      <c r="L483" s="246"/>
      <c r="M483" s="247"/>
      <c r="N483" s="248"/>
      <c r="O483" s="248"/>
      <c r="P483" s="248"/>
      <c r="Q483" s="248"/>
      <c r="R483" s="248"/>
      <c r="S483" s="248"/>
      <c r="T483" s="249"/>
      <c r="U483" s="13"/>
      <c r="V483" s="13"/>
      <c r="W483" s="13"/>
      <c r="X483" s="13"/>
      <c r="Y483" s="13"/>
      <c r="Z483" s="13"/>
      <c r="AA483" s="13"/>
      <c r="AB483" s="13"/>
      <c r="AC483" s="13"/>
      <c r="AD483" s="13"/>
      <c r="AE483" s="13"/>
      <c r="AT483" s="250" t="s">
        <v>162</v>
      </c>
      <c r="AU483" s="250" t="s">
        <v>82</v>
      </c>
      <c r="AV483" s="13" t="s">
        <v>82</v>
      </c>
      <c r="AW483" s="13" t="s">
        <v>30</v>
      </c>
      <c r="AX483" s="13" t="s">
        <v>78</v>
      </c>
      <c r="AY483" s="250" t="s">
        <v>128</v>
      </c>
    </row>
    <row r="484" s="2" customFormat="1" ht="44.25" customHeight="1">
      <c r="A484" s="37"/>
      <c r="B484" s="38"/>
      <c r="C484" s="215" t="s">
        <v>733</v>
      </c>
      <c r="D484" s="215" t="s">
        <v>129</v>
      </c>
      <c r="E484" s="216" t="s">
        <v>681</v>
      </c>
      <c r="F484" s="217" t="s">
        <v>682</v>
      </c>
      <c r="G484" s="218" t="s">
        <v>220</v>
      </c>
      <c r="H484" s="219">
        <v>62.579999999999998</v>
      </c>
      <c r="I484" s="220"/>
      <c r="J484" s="221">
        <f>ROUND(I484*H484,2)</f>
        <v>0</v>
      </c>
      <c r="K484" s="217" t="s">
        <v>158</v>
      </c>
      <c r="L484" s="43"/>
      <c r="M484" s="222" t="s">
        <v>1</v>
      </c>
      <c r="N484" s="223" t="s">
        <v>38</v>
      </c>
      <c r="O484" s="90"/>
      <c r="P484" s="224">
        <f>O484*H484</f>
        <v>0</v>
      </c>
      <c r="Q484" s="224">
        <v>0</v>
      </c>
      <c r="R484" s="224">
        <f>Q484*H484</f>
        <v>0</v>
      </c>
      <c r="S484" s="224">
        <v>0</v>
      </c>
      <c r="T484" s="225">
        <f>S484*H484</f>
        <v>0</v>
      </c>
      <c r="U484" s="37"/>
      <c r="V484" s="37"/>
      <c r="W484" s="37"/>
      <c r="X484" s="37"/>
      <c r="Y484" s="37"/>
      <c r="Z484" s="37"/>
      <c r="AA484" s="37"/>
      <c r="AB484" s="37"/>
      <c r="AC484" s="37"/>
      <c r="AD484" s="37"/>
      <c r="AE484" s="37"/>
      <c r="AR484" s="226" t="s">
        <v>88</v>
      </c>
      <c r="AT484" s="226" t="s">
        <v>129</v>
      </c>
      <c r="AU484" s="226" t="s">
        <v>82</v>
      </c>
      <c r="AY484" s="16" t="s">
        <v>128</v>
      </c>
      <c r="BE484" s="227">
        <f>IF(N484="základní",J484,0)</f>
        <v>0</v>
      </c>
      <c r="BF484" s="227">
        <f>IF(N484="snížená",J484,0)</f>
        <v>0</v>
      </c>
      <c r="BG484" s="227">
        <f>IF(N484="zákl. přenesená",J484,0)</f>
        <v>0</v>
      </c>
      <c r="BH484" s="227">
        <f>IF(N484="sníž. přenesená",J484,0)</f>
        <v>0</v>
      </c>
      <c r="BI484" s="227">
        <f>IF(N484="nulová",J484,0)</f>
        <v>0</v>
      </c>
      <c r="BJ484" s="16" t="s">
        <v>78</v>
      </c>
      <c r="BK484" s="227">
        <f>ROUND(I484*H484,2)</f>
        <v>0</v>
      </c>
      <c r="BL484" s="16" t="s">
        <v>88</v>
      </c>
      <c r="BM484" s="226" t="s">
        <v>1306</v>
      </c>
    </row>
    <row r="485" s="2" customFormat="1">
      <c r="A485" s="37"/>
      <c r="B485" s="38"/>
      <c r="C485" s="39"/>
      <c r="D485" s="228" t="s">
        <v>160</v>
      </c>
      <c r="E485" s="39"/>
      <c r="F485" s="239" t="s">
        <v>682</v>
      </c>
      <c r="G485" s="39"/>
      <c r="H485" s="39"/>
      <c r="I485" s="230"/>
      <c r="J485" s="39"/>
      <c r="K485" s="39"/>
      <c r="L485" s="43"/>
      <c r="M485" s="231"/>
      <c r="N485" s="232"/>
      <c r="O485" s="90"/>
      <c r="P485" s="90"/>
      <c r="Q485" s="90"/>
      <c r="R485" s="90"/>
      <c r="S485" s="90"/>
      <c r="T485" s="91"/>
      <c r="U485" s="37"/>
      <c r="V485" s="37"/>
      <c r="W485" s="37"/>
      <c r="X485" s="37"/>
      <c r="Y485" s="37"/>
      <c r="Z485" s="37"/>
      <c r="AA485" s="37"/>
      <c r="AB485" s="37"/>
      <c r="AC485" s="37"/>
      <c r="AD485" s="37"/>
      <c r="AE485" s="37"/>
      <c r="AT485" s="16" t="s">
        <v>160</v>
      </c>
      <c r="AU485" s="16" t="s">
        <v>82</v>
      </c>
    </row>
    <row r="486" s="13" customFormat="1">
      <c r="A486" s="13"/>
      <c r="B486" s="240"/>
      <c r="C486" s="241"/>
      <c r="D486" s="228" t="s">
        <v>162</v>
      </c>
      <c r="E486" s="242" t="s">
        <v>1</v>
      </c>
      <c r="F486" s="243" t="s">
        <v>1307</v>
      </c>
      <c r="G486" s="241"/>
      <c r="H486" s="244">
        <v>0.83999999999999997</v>
      </c>
      <c r="I486" s="245"/>
      <c r="J486" s="241"/>
      <c r="K486" s="241"/>
      <c r="L486" s="246"/>
      <c r="M486" s="247"/>
      <c r="N486" s="248"/>
      <c r="O486" s="248"/>
      <c r="P486" s="248"/>
      <c r="Q486" s="248"/>
      <c r="R486" s="248"/>
      <c r="S486" s="248"/>
      <c r="T486" s="249"/>
      <c r="U486" s="13"/>
      <c r="V486" s="13"/>
      <c r="W486" s="13"/>
      <c r="X486" s="13"/>
      <c r="Y486" s="13"/>
      <c r="Z486" s="13"/>
      <c r="AA486" s="13"/>
      <c r="AB486" s="13"/>
      <c r="AC486" s="13"/>
      <c r="AD486" s="13"/>
      <c r="AE486" s="13"/>
      <c r="AT486" s="250" t="s">
        <v>162</v>
      </c>
      <c r="AU486" s="250" t="s">
        <v>82</v>
      </c>
      <c r="AV486" s="13" t="s">
        <v>82</v>
      </c>
      <c r="AW486" s="13" t="s">
        <v>30</v>
      </c>
      <c r="AX486" s="13" t="s">
        <v>73</v>
      </c>
      <c r="AY486" s="250" t="s">
        <v>128</v>
      </c>
    </row>
    <row r="487" s="13" customFormat="1">
      <c r="A487" s="13"/>
      <c r="B487" s="240"/>
      <c r="C487" s="241"/>
      <c r="D487" s="228" t="s">
        <v>162</v>
      </c>
      <c r="E487" s="242" t="s">
        <v>1</v>
      </c>
      <c r="F487" s="243" t="s">
        <v>1308</v>
      </c>
      <c r="G487" s="241"/>
      <c r="H487" s="244">
        <v>61.740000000000002</v>
      </c>
      <c r="I487" s="245"/>
      <c r="J487" s="241"/>
      <c r="K487" s="241"/>
      <c r="L487" s="246"/>
      <c r="M487" s="247"/>
      <c r="N487" s="248"/>
      <c r="O487" s="248"/>
      <c r="P487" s="248"/>
      <c r="Q487" s="248"/>
      <c r="R487" s="248"/>
      <c r="S487" s="248"/>
      <c r="T487" s="249"/>
      <c r="U487" s="13"/>
      <c r="V487" s="13"/>
      <c r="W487" s="13"/>
      <c r="X487" s="13"/>
      <c r="Y487" s="13"/>
      <c r="Z487" s="13"/>
      <c r="AA487" s="13"/>
      <c r="AB487" s="13"/>
      <c r="AC487" s="13"/>
      <c r="AD487" s="13"/>
      <c r="AE487" s="13"/>
      <c r="AT487" s="250" t="s">
        <v>162</v>
      </c>
      <c r="AU487" s="250" t="s">
        <v>82</v>
      </c>
      <c r="AV487" s="13" t="s">
        <v>82</v>
      </c>
      <c r="AW487" s="13" t="s">
        <v>30</v>
      </c>
      <c r="AX487" s="13" t="s">
        <v>73</v>
      </c>
      <c r="AY487" s="250" t="s">
        <v>128</v>
      </c>
    </row>
    <row r="488" s="14" customFormat="1">
      <c r="A488" s="14"/>
      <c r="B488" s="261"/>
      <c r="C488" s="262"/>
      <c r="D488" s="228" t="s">
        <v>162</v>
      </c>
      <c r="E488" s="263" t="s">
        <v>1</v>
      </c>
      <c r="F488" s="264" t="s">
        <v>686</v>
      </c>
      <c r="G488" s="262"/>
      <c r="H488" s="265">
        <v>62.580000000000005</v>
      </c>
      <c r="I488" s="266"/>
      <c r="J488" s="262"/>
      <c r="K488" s="262"/>
      <c r="L488" s="267"/>
      <c r="M488" s="268"/>
      <c r="N488" s="269"/>
      <c r="O488" s="269"/>
      <c r="P488" s="269"/>
      <c r="Q488" s="269"/>
      <c r="R488" s="269"/>
      <c r="S488" s="269"/>
      <c r="T488" s="270"/>
      <c r="U488" s="14"/>
      <c r="V488" s="14"/>
      <c r="W488" s="14"/>
      <c r="X488" s="14"/>
      <c r="Y488" s="14"/>
      <c r="Z488" s="14"/>
      <c r="AA488" s="14"/>
      <c r="AB488" s="14"/>
      <c r="AC488" s="14"/>
      <c r="AD488" s="14"/>
      <c r="AE488" s="14"/>
      <c r="AT488" s="271" t="s">
        <v>162</v>
      </c>
      <c r="AU488" s="271" t="s">
        <v>82</v>
      </c>
      <c r="AV488" s="14" t="s">
        <v>88</v>
      </c>
      <c r="AW488" s="14" t="s">
        <v>30</v>
      </c>
      <c r="AX488" s="14" t="s">
        <v>78</v>
      </c>
      <c r="AY488" s="271" t="s">
        <v>128</v>
      </c>
    </row>
    <row r="489" s="2" customFormat="1" ht="44.25" customHeight="1">
      <c r="A489" s="37"/>
      <c r="B489" s="38"/>
      <c r="C489" s="215" t="s">
        <v>1309</v>
      </c>
      <c r="D489" s="215" t="s">
        <v>129</v>
      </c>
      <c r="E489" s="216" t="s">
        <v>688</v>
      </c>
      <c r="F489" s="217" t="s">
        <v>689</v>
      </c>
      <c r="G489" s="218" t="s">
        <v>220</v>
      </c>
      <c r="H489" s="219">
        <v>23.971</v>
      </c>
      <c r="I489" s="220"/>
      <c r="J489" s="221">
        <f>ROUND(I489*H489,2)</f>
        <v>0</v>
      </c>
      <c r="K489" s="217" t="s">
        <v>158</v>
      </c>
      <c r="L489" s="43"/>
      <c r="M489" s="222" t="s">
        <v>1</v>
      </c>
      <c r="N489" s="223" t="s">
        <v>38</v>
      </c>
      <c r="O489" s="90"/>
      <c r="P489" s="224">
        <f>O489*H489</f>
        <v>0</v>
      </c>
      <c r="Q489" s="224">
        <v>0</v>
      </c>
      <c r="R489" s="224">
        <f>Q489*H489</f>
        <v>0</v>
      </c>
      <c r="S489" s="224">
        <v>0</v>
      </c>
      <c r="T489" s="225">
        <f>S489*H489</f>
        <v>0</v>
      </c>
      <c r="U489" s="37"/>
      <c r="V489" s="37"/>
      <c r="W489" s="37"/>
      <c r="X489" s="37"/>
      <c r="Y489" s="37"/>
      <c r="Z489" s="37"/>
      <c r="AA489" s="37"/>
      <c r="AB489" s="37"/>
      <c r="AC489" s="37"/>
      <c r="AD489" s="37"/>
      <c r="AE489" s="37"/>
      <c r="AR489" s="226" t="s">
        <v>88</v>
      </c>
      <c r="AT489" s="226" t="s">
        <v>129</v>
      </c>
      <c r="AU489" s="226" t="s">
        <v>82</v>
      </c>
      <c r="AY489" s="16" t="s">
        <v>128</v>
      </c>
      <c r="BE489" s="227">
        <f>IF(N489="základní",J489,0)</f>
        <v>0</v>
      </c>
      <c r="BF489" s="227">
        <f>IF(N489="snížená",J489,0)</f>
        <v>0</v>
      </c>
      <c r="BG489" s="227">
        <f>IF(N489="zákl. přenesená",J489,0)</f>
        <v>0</v>
      </c>
      <c r="BH489" s="227">
        <f>IF(N489="sníž. přenesená",J489,0)</f>
        <v>0</v>
      </c>
      <c r="BI489" s="227">
        <f>IF(N489="nulová",J489,0)</f>
        <v>0</v>
      </c>
      <c r="BJ489" s="16" t="s">
        <v>78</v>
      </c>
      <c r="BK489" s="227">
        <f>ROUND(I489*H489,2)</f>
        <v>0</v>
      </c>
      <c r="BL489" s="16" t="s">
        <v>88</v>
      </c>
      <c r="BM489" s="226" t="s">
        <v>1310</v>
      </c>
    </row>
    <row r="490" s="2" customFormat="1">
      <c r="A490" s="37"/>
      <c r="B490" s="38"/>
      <c r="C490" s="39"/>
      <c r="D490" s="228" t="s">
        <v>160</v>
      </c>
      <c r="E490" s="39"/>
      <c r="F490" s="239" t="s">
        <v>689</v>
      </c>
      <c r="G490" s="39"/>
      <c r="H490" s="39"/>
      <c r="I490" s="230"/>
      <c r="J490" s="39"/>
      <c r="K490" s="39"/>
      <c r="L490" s="43"/>
      <c r="M490" s="231"/>
      <c r="N490" s="232"/>
      <c r="O490" s="90"/>
      <c r="P490" s="90"/>
      <c r="Q490" s="90"/>
      <c r="R490" s="90"/>
      <c r="S490" s="90"/>
      <c r="T490" s="91"/>
      <c r="U490" s="37"/>
      <c r="V490" s="37"/>
      <c r="W490" s="37"/>
      <c r="X490" s="37"/>
      <c r="Y490" s="37"/>
      <c r="Z490" s="37"/>
      <c r="AA490" s="37"/>
      <c r="AB490" s="37"/>
      <c r="AC490" s="37"/>
      <c r="AD490" s="37"/>
      <c r="AE490" s="37"/>
      <c r="AT490" s="16" t="s">
        <v>160</v>
      </c>
      <c r="AU490" s="16" t="s">
        <v>82</v>
      </c>
    </row>
    <row r="491" s="13" customFormat="1">
      <c r="A491" s="13"/>
      <c r="B491" s="240"/>
      <c r="C491" s="241"/>
      <c r="D491" s="228" t="s">
        <v>162</v>
      </c>
      <c r="E491" s="242" t="s">
        <v>1</v>
      </c>
      <c r="F491" s="243" t="s">
        <v>1311</v>
      </c>
      <c r="G491" s="241"/>
      <c r="H491" s="244">
        <v>23.971</v>
      </c>
      <c r="I491" s="245"/>
      <c r="J491" s="241"/>
      <c r="K491" s="241"/>
      <c r="L491" s="246"/>
      <c r="M491" s="247"/>
      <c r="N491" s="248"/>
      <c r="O491" s="248"/>
      <c r="P491" s="248"/>
      <c r="Q491" s="248"/>
      <c r="R491" s="248"/>
      <c r="S491" s="248"/>
      <c r="T491" s="249"/>
      <c r="U491" s="13"/>
      <c r="V491" s="13"/>
      <c r="W491" s="13"/>
      <c r="X491" s="13"/>
      <c r="Y491" s="13"/>
      <c r="Z491" s="13"/>
      <c r="AA491" s="13"/>
      <c r="AB491" s="13"/>
      <c r="AC491" s="13"/>
      <c r="AD491" s="13"/>
      <c r="AE491" s="13"/>
      <c r="AT491" s="250" t="s">
        <v>162</v>
      </c>
      <c r="AU491" s="250" t="s">
        <v>82</v>
      </c>
      <c r="AV491" s="13" t="s">
        <v>82</v>
      </c>
      <c r="AW491" s="13" t="s">
        <v>30</v>
      </c>
      <c r="AX491" s="13" t="s">
        <v>78</v>
      </c>
      <c r="AY491" s="250" t="s">
        <v>128</v>
      </c>
    </row>
    <row r="492" s="12" customFormat="1" ht="22.8" customHeight="1">
      <c r="A492" s="12"/>
      <c r="B492" s="201"/>
      <c r="C492" s="202"/>
      <c r="D492" s="203" t="s">
        <v>72</v>
      </c>
      <c r="E492" s="233" t="s">
        <v>692</v>
      </c>
      <c r="F492" s="233" t="s">
        <v>693</v>
      </c>
      <c r="G492" s="202"/>
      <c r="H492" s="202"/>
      <c r="I492" s="205"/>
      <c r="J492" s="234">
        <f>BK492</f>
        <v>0</v>
      </c>
      <c r="K492" s="202"/>
      <c r="L492" s="207"/>
      <c r="M492" s="208"/>
      <c r="N492" s="209"/>
      <c r="O492" s="209"/>
      <c r="P492" s="210">
        <f>SUM(P493:P496)</f>
        <v>0</v>
      </c>
      <c r="Q492" s="209"/>
      <c r="R492" s="210">
        <f>SUM(R493:R496)</f>
        <v>0</v>
      </c>
      <c r="S492" s="209"/>
      <c r="T492" s="211">
        <f>SUM(T493:T496)</f>
        <v>0</v>
      </c>
      <c r="U492" s="12"/>
      <c r="V492" s="12"/>
      <c r="W492" s="12"/>
      <c r="X492" s="12"/>
      <c r="Y492" s="12"/>
      <c r="Z492" s="12"/>
      <c r="AA492" s="12"/>
      <c r="AB492" s="12"/>
      <c r="AC492" s="12"/>
      <c r="AD492" s="12"/>
      <c r="AE492" s="12"/>
      <c r="AR492" s="212" t="s">
        <v>78</v>
      </c>
      <c r="AT492" s="213" t="s">
        <v>72</v>
      </c>
      <c r="AU492" s="213" t="s">
        <v>78</v>
      </c>
      <c r="AY492" s="212" t="s">
        <v>128</v>
      </c>
      <c r="BK492" s="214">
        <f>SUM(BK493:BK496)</f>
        <v>0</v>
      </c>
    </row>
    <row r="493" s="2" customFormat="1">
      <c r="A493" s="37"/>
      <c r="B493" s="38"/>
      <c r="C493" s="215" t="s">
        <v>1312</v>
      </c>
      <c r="D493" s="215" t="s">
        <v>129</v>
      </c>
      <c r="E493" s="216" t="s">
        <v>695</v>
      </c>
      <c r="F493" s="217" t="s">
        <v>696</v>
      </c>
      <c r="G493" s="218" t="s">
        <v>220</v>
      </c>
      <c r="H493" s="219">
        <v>142.03299999999999</v>
      </c>
      <c r="I493" s="220"/>
      <c r="J493" s="221">
        <f>ROUND(I493*H493,2)</f>
        <v>0</v>
      </c>
      <c r="K493" s="217" t="s">
        <v>158</v>
      </c>
      <c r="L493" s="43"/>
      <c r="M493" s="222" t="s">
        <v>1</v>
      </c>
      <c r="N493" s="223" t="s">
        <v>38</v>
      </c>
      <c r="O493" s="90"/>
      <c r="P493" s="224">
        <f>O493*H493</f>
        <v>0</v>
      </c>
      <c r="Q493" s="224">
        <v>0</v>
      </c>
      <c r="R493" s="224">
        <f>Q493*H493</f>
        <v>0</v>
      </c>
      <c r="S493" s="224">
        <v>0</v>
      </c>
      <c r="T493" s="225">
        <f>S493*H493</f>
        <v>0</v>
      </c>
      <c r="U493" s="37"/>
      <c r="V493" s="37"/>
      <c r="W493" s="37"/>
      <c r="X493" s="37"/>
      <c r="Y493" s="37"/>
      <c r="Z493" s="37"/>
      <c r="AA493" s="37"/>
      <c r="AB493" s="37"/>
      <c r="AC493" s="37"/>
      <c r="AD493" s="37"/>
      <c r="AE493" s="37"/>
      <c r="AR493" s="226" t="s">
        <v>88</v>
      </c>
      <c r="AT493" s="226" t="s">
        <v>129</v>
      </c>
      <c r="AU493" s="226" t="s">
        <v>82</v>
      </c>
      <c r="AY493" s="16" t="s">
        <v>128</v>
      </c>
      <c r="BE493" s="227">
        <f>IF(N493="základní",J493,0)</f>
        <v>0</v>
      </c>
      <c r="BF493" s="227">
        <f>IF(N493="snížená",J493,0)</f>
        <v>0</v>
      </c>
      <c r="BG493" s="227">
        <f>IF(N493="zákl. přenesená",J493,0)</f>
        <v>0</v>
      </c>
      <c r="BH493" s="227">
        <f>IF(N493="sníž. přenesená",J493,0)</f>
        <v>0</v>
      </c>
      <c r="BI493" s="227">
        <f>IF(N493="nulová",J493,0)</f>
        <v>0</v>
      </c>
      <c r="BJ493" s="16" t="s">
        <v>78</v>
      </c>
      <c r="BK493" s="227">
        <f>ROUND(I493*H493,2)</f>
        <v>0</v>
      </c>
      <c r="BL493" s="16" t="s">
        <v>88</v>
      </c>
      <c r="BM493" s="226" t="s">
        <v>1313</v>
      </c>
    </row>
    <row r="494" s="2" customFormat="1">
      <c r="A494" s="37"/>
      <c r="B494" s="38"/>
      <c r="C494" s="39"/>
      <c r="D494" s="228" t="s">
        <v>160</v>
      </c>
      <c r="E494" s="39"/>
      <c r="F494" s="239" t="s">
        <v>698</v>
      </c>
      <c r="G494" s="39"/>
      <c r="H494" s="39"/>
      <c r="I494" s="230"/>
      <c r="J494" s="39"/>
      <c r="K494" s="39"/>
      <c r="L494" s="43"/>
      <c r="M494" s="231"/>
      <c r="N494" s="232"/>
      <c r="O494" s="90"/>
      <c r="P494" s="90"/>
      <c r="Q494" s="90"/>
      <c r="R494" s="90"/>
      <c r="S494" s="90"/>
      <c r="T494" s="91"/>
      <c r="U494" s="37"/>
      <c r="V494" s="37"/>
      <c r="W494" s="37"/>
      <c r="X494" s="37"/>
      <c r="Y494" s="37"/>
      <c r="Z494" s="37"/>
      <c r="AA494" s="37"/>
      <c r="AB494" s="37"/>
      <c r="AC494" s="37"/>
      <c r="AD494" s="37"/>
      <c r="AE494" s="37"/>
      <c r="AT494" s="16" t="s">
        <v>160</v>
      </c>
      <c r="AU494" s="16" t="s">
        <v>82</v>
      </c>
    </row>
    <row r="495" s="2" customFormat="1" ht="33" customHeight="1">
      <c r="A495" s="37"/>
      <c r="B495" s="38"/>
      <c r="C495" s="215" t="s">
        <v>1314</v>
      </c>
      <c r="D495" s="215" t="s">
        <v>129</v>
      </c>
      <c r="E495" s="216" t="s">
        <v>700</v>
      </c>
      <c r="F495" s="217" t="s">
        <v>701</v>
      </c>
      <c r="G495" s="218" t="s">
        <v>220</v>
      </c>
      <c r="H495" s="219">
        <v>142.03299999999999</v>
      </c>
      <c r="I495" s="220"/>
      <c r="J495" s="221">
        <f>ROUND(I495*H495,2)</f>
        <v>0</v>
      </c>
      <c r="K495" s="217" t="s">
        <v>158</v>
      </c>
      <c r="L495" s="43"/>
      <c r="M495" s="222" t="s">
        <v>1</v>
      </c>
      <c r="N495" s="223" t="s">
        <v>38</v>
      </c>
      <c r="O495" s="90"/>
      <c r="P495" s="224">
        <f>O495*H495</f>
        <v>0</v>
      </c>
      <c r="Q495" s="224">
        <v>0</v>
      </c>
      <c r="R495" s="224">
        <f>Q495*H495</f>
        <v>0</v>
      </c>
      <c r="S495" s="224">
        <v>0</v>
      </c>
      <c r="T495" s="225">
        <f>S495*H495</f>
        <v>0</v>
      </c>
      <c r="U495" s="37"/>
      <c r="V495" s="37"/>
      <c r="W495" s="37"/>
      <c r="X495" s="37"/>
      <c r="Y495" s="37"/>
      <c r="Z495" s="37"/>
      <c r="AA495" s="37"/>
      <c r="AB495" s="37"/>
      <c r="AC495" s="37"/>
      <c r="AD495" s="37"/>
      <c r="AE495" s="37"/>
      <c r="AR495" s="226" t="s">
        <v>88</v>
      </c>
      <c r="AT495" s="226" t="s">
        <v>129</v>
      </c>
      <c r="AU495" s="226" t="s">
        <v>82</v>
      </c>
      <c r="AY495" s="16" t="s">
        <v>128</v>
      </c>
      <c r="BE495" s="227">
        <f>IF(N495="základní",J495,0)</f>
        <v>0</v>
      </c>
      <c r="BF495" s="227">
        <f>IF(N495="snížená",J495,0)</f>
        <v>0</v>
      </c>
      <c r="BG495" s="227">
        <f>IF(N495="zákl. přenesená",J495,0)</f>
        <v>0</v>
      </c>
      <c r="BH495" s="227">
        <f>IF(N495="sníž. přenesená",J495,0)</f>
        <v>0</v>
      </c>
      <c r="BI495" s="227">
        <f>IF(N495="nulová",J495,0)</f>
        <v>0</v>
      </c>
      <c r="BJ495" s="16" t="s">
        <v>78</v>
      </c>
      <c r="BK495" s="227">
        <f>ROUND(I495*H495,2)</f>
        <v>0</v>
      </c>
      <c r="BL495" s="16" t="s">
        <v>88</v>
      </c>
      <c r="BM495" s="226" t="s">
        <v>1315</v>
      </c>
    </row>
    <row r="496" s="2" customFormat="1">
      <c r="A496" s="37"/>
      <c r="B496" s="38"/>
      <c r="C496" s="39"/>
      <c r="D496" s="228" t="s">
        <v>160</v>
      </c>
      <c r="E496" s="39"/>
      <c r="F496" s="239" t="s">
        <v>703</v>
      </c>
      <c r="G496" s="39"/>
      <c r="H496" s="39"/>
      <c r="I496" s="230"/>
      <c r="J496" s="39"/>
      <c r="K496" s="39"/>
      <c r="L496" s="43"/>
      <c r="M496" s="231"/>
      <c r="N496" s="232"/>
      <c r="O496" s="90"/>
      <c r="P496" s="90"/>
      <c r="Q496" s="90"/>
      <c r="R496" s="90"/>
      <c r="S496" s="90"/>
      <c r="T496" s="91"/>
      <c r="U496" s="37"/>
      <c r="V496" s="37"/>
      <c r="W496" s="37"/>
      <c r="X496" s="37"/>
      <c r="Y496" s="37"/>
      <c r="Z496" s="37"/>
      <c r="AA496" s="37"/>
      <c r="AB496" s="37"/>
      <c r="AC496" s="37"/>
      <c r="AD496" s="37"/>
      <c r="AE496" s="37"/>
      <c r="AT496" s="16" t="s">
        <v>160</v>
      </c>
      <c r="AU496" s="16" t="s">
        <v>82</v>
      </c>
    </row>
    <row r="497" s="12" customFormat="1" ht="25.92" customHeight="1">
      <c r="A497" s="12"/>
      <c r="B497" s="201"/>
      <c r="C497" s="202"/>
      <c r="D497" s="203" t="s">
        <v>72</v>
      </c>
      <c r="E497" s="204" t="s">
        <v>704</v>
      </c>
      <c r="F497" s="204" t="s">
        <v>705</v>
      </c>
      <c r="G497" s="202"/>
      <c r="H497" s="202"/>
      <c r="I497" s="205"/>
      <c r="J497" s="206">
        <f>BK497</f>
        <v>0</v>
      </c>
      <c r="K497" s="202"/>
      <c r="L497" s="207"/>
      <c r="M497" s="208"/>
      <c r="N497" s="209"/>
      <c r="O497" s="209"/>
      <c r="P497" s="210">
        <f>P498</f>
        <v>0</v>
      </c>
      <c r="Q497" s="209"/>
      <c r="R497" s="210">
        <f>R498</f>
        <v>0.89327159999999994</v>
      </c>
      <c r="S497" s="209"/>
      <c r="T497" s="211">
        <f>T498</f>
        <v>0.18496000000000001</v>
      </c>
      <c r="U497" s="12"/>
      <c r="V497" s="12"/>
      <c r="W497" s="12"/>
      <c r="X497" s="12"/>
      <c r="Y497" s="12"/>
      <c r="Z497" s="12"/>
      <c r="AA497" s="12"/>
      <c r="AB497" s="12"/>
      <c r="AC497" s="12"/>
      <c r="AD497" s="12"/>
      <c r="AE497" s="12"/>
      <c r="AR497" s="212" t="s">
        <v>82</v>
      </c>
      <c r="AT497" s="213" t="s">
        <v>72</v>
      </c>
      <c r="AU497" s="213" t="s">
        <v>73</v>
      </c>
      <c r="AY497" s="212" t="s">
        <v>128</v>
      </c>
      <c r="BK497" s="214">
        <f>BK498</f>
        <v>0</v>
      </c>
    </row>
    <row r="498" s="12" customFormat="1" ht="22.8" customHeight="1">
      <c r="A498" s="12"/>
      <c r="B498" s="201"/>
      <c r="C498" s="202"/>
      <c r="D498" s="203" t="s">
        <v>72</v>
      </c>
      <c r="E498" s="233" t="s">
        <v>706</v>
      </c>
      <c r="F498" s="233" t="s">
        <v>707</v>
      </c>
      <c r="G498" s="202"/>
      <c r="H498" s="202"/>
      <c r="I498" s="205"/>
      <c r="J498" s="234">
        <f>BK498</f>
        <v>0</v>
      </c>
      <c r="K498" s="202"/>
      <c r="L498" s="207"/>
      <c r="M498" s="208"/>
      <c r="N498" s="209"/>
      <c r="O498" s="209"/>
      <c r="P498" s="210">
        <f>SUM(P499:P531)</f>
        <v>0</v>
      </c>
      <c r="Q498" s="209"/>
      <c r="R498" s="210">
        <f>SUM(R499:R531)</f>
        <v>0.89327159999999994</v>
      </c>
      <c r="S498" s="209"/>
      <c r="T498" s="211">
        <f>SUM(T499:T531)</f>
        <v>0.18496000000000001</v>
      </c>
      <c r="U498" s="12"/>
      <c r="V498" s="12"/>
      <c r="W498" s="12"/>
      <c r="X498" s="12"/>
      <c r="Y498" s="12"/>
      <c r="Z498" s="12"/>
      <c r="AA498" s="12"/>
      <c r="AB498" s="12"/>
      <c r="AC498" s="12"/>
      <c r="AD498" s="12"/>
      <c r="AE498" s="12"/>
      <c r="AR498" s="212" t="s">
        <v>82</v>
      </c>
      <c r="AT498" s="213" t="s">
        <v>72</v>
      </c>
      <c r="AU498" s="213" t="s">
        <v>78</v>
      </c>
      <c r="AY498" s="212" t="s">
        <v>128</v>
      </c>
      <c r="BK498" s="214">
        <f>SUM(BK499:BK531)</f>
        <v>0</v>
      </c>
    </row>
    <row r="499" s="2" customFormat="1" ht="16.5" customHeight="1">
      <c r="A499" s="37"/>
      <c r="B499" s="38"/>
      <c r="C499" s="215" t="s">
        <v>1316</v>
      </c>
      <c r="D499" s="215" t="s">
        <v>129</v>
      </c>
      <c r="E499" s="216" t="s">
        <v>709</v>
      </c>
      <c r="F499" s="217" t="s">
        <v>710</v>
      </c>
      <c r="G499" s="218" t="s">
        <v>157</v>
      </c>
      <c r="H499" s="219">
        <v>46.240000000000002</v>
      </c>
      <c r="I499" s="220"/>
      <c r="J499" s="221">
        <f>ROUND(I499*H499,2)</f>
        <v>0</v>
      </c>
      <c r="K499" s="217" t="s">
        <v>158</v>
      </c>
      <c r="L499" s="43"/>
      <c r="M499" s="222" t="s">
        <v>1</v>
      </c>
      <c r="N499" s="223" t="s">
        <v>38</v>
      </c>
      <c r="O499" s="90"/>
      <c r="P499" s="224">
        <f>O499*H499</f>
        <v>0</v>
      </c>
      <c r="Q499" s="224">
        <v>0</v>
      </c>
      <c r="R499" s="224">
        <f>Q499*H499</f>
        <v>0</v>
      </c>
      <c r="S499" s="224">
        <v>0.0040000000000000001</v>
      </c>
      <c r="T499" s="225">
        <f>S499*H499</f>
        <v>0.18496000000000001</v>
      </c>
      <c r="U499" s="37"/>
      <c r="V499" s="37"/>
      <c r="W499" s="37"/>
      <c r="X499" s="37"/>
      <c r="Y499" s="37"/>
      <c r="Z499" s="37"/>
      <c r="AA499" s="37"/>
      <c r="AB499" s="37"/>
      <c r="AC499" s="37"/>
      <c r="AD499" s="37"/>
      <c r="AE499" s="37"/>
      <c r="AR499" s="226" t="s">
        <v>246</v>
      </c>
      <c r="AT499" s="226" t="s">
        <v>129</v>
      </c>
      <c r="AU499" s="226" t="s">
        <v>82</v>
      </c>
      <c r="AY499" s="16" t="s">
        <v>128</v>
      </c>
      <c r="BE499" s="227">
        <f>IF(N499="základní",J499,0)</f>
        <v>0</v>
      </c>
      <c r="BF499" s="227">
        <f>IF(N499="snížená",J499,0)</f>
        <v>0</v>
      </c>
      <c r="BG499" s="227">
        <f>IF(N499="zákl. přenesená",J499,0)</f>
        <v>0</v>
      </c>
      <c r="BH499" s="227">
        <f>IF(N499="sníž. přenesená",J499,0)</f>
        <v>0</v>
      </c>
      <c r="BI499" s="227">
        <f>IF(N499="nulová",J499,0)</f>
        <v>0</v>
      </c>
      <c r="BJ499" s="16" t="s">
        <v>78</v>
      </c>
      <c r="BK499" s="227">
        <f>ROUND(I499*H499,2)</f>
        <v>0</v>
      </c>
      <c r="BL499" s="16" t="s">
        <v>246</v>
      </c>
      <c r="BM499" s="226" t="s">
        <v>1317</v>
      </c>
    </row>
    <row r="500" s="2" customFormat="1">
      <c r="A500" s="37"/>
      <c r="B500" s="38"/>
      <c r="C500" s="39"/>
      <c r="D500" s="228" t="s">
        <v>160</v>
      </c>
      <c r="E500" s="39"/>
      <c r="F500" s="239" t="s">
        <v>712</v>
      </c>
      <c r="G500" s="39"/>
      <c r="H500" s="39"/>
      <c r="I500" s="230"/>
      <c r="J500" s="39"/>
      <c r="K500" s="39"/>
      <c r="L500" s="43"/>
      <c r="M500" s="231"/>
      <c r="N500" s="232"/>
      <c r="O500" s="90"/>
      <c r="P500" s="90"/>
      <c r="Q500" s="90"/>
      <c r="R500" s="90"/>
      <c r="S500" s="90"/>
      <c r="T500" s="91"/>
      <c r="U500" s="37"/>
      <c r="V500" s="37"/>
      <c r="W500" s="37"/>
      <c r="X500" s="37"/>
      <c r="Y500" s="37"/>
      <c r="Z500" s="37"/>
      <c r="AA500" s="37"/>
      <c r="AB500" s="37"/>
      <c r="AC500" s="37"/>
      <c r="AD500" s="37"/>
      <c r="AE500" s="37"/>
      <c r="AT500" s="16" t="s">
        <v>160</v>
      </c>
      <c r="AU500" s="16" t="s">
        <v>82</v>
      </c>
    </row>
    <row r="501" s="2" customFormat="1">
      <c r="A501" s="37"/>
      <c r="B501" s="38"/>
      <c r="C501" s="39"/>
      <c r="D501" s="228" t="s">
        <v>134</v>
      </c>
      <c r="E501" s="39"/>
      <c r="F501" s="229" t="s">
        <v>1010</v>
      </c>
      <c r="G501" s="39"/>
      <c r="H501" s="39"/>
      <c r="I501" s="230"/>
      <c r="J501" s="39"/>
      <c r="K501" s="39"/>
      <c r="L501" s="43"/>
      <c r="M501" s="231"/>
      <c r="N501" s="232"/>
      <c r="O501" s="90"/>
      <c r="P501" s="90"/>
      <c r="Q501" s="90"/>
      <c r="R501" s="90"/>
      <c r="S501" s="90"/>
      <c r="T501" s="91"/>
      <c r="U501" s="37"/>
      <c r="V501" s="37"/>
      <c r="W501" s="37"/>
      <c r="X501" s="37"/>
      <c r="Y501" s="37"/>
      <c r="Z501" s="37"/>
      <c r="AA501" s="37"/>
      <c r="AB501" s="37"/>
      <c r="AC501" s="37"/>
      <c r="AD501" s="37"/>
      <c r="AE501" s="37"/>
      <c r="AT501" s="16" t="s">
        <v>134</v>
      </c>
      <c r="AU501" s="16" t="s">
        <v>82</v>
      </c>
    </row>
    <row r="502" s="13" customFormat="1">
      <c r="A502" s="13"/>
      <c r="B502" s="240"/>
      <c r="C502" s="241"/>
      <c r="D502" s="228" t="s">
        <v>162</v>
      </c>
      <c r="E502" s="242" t="s">
        <v>1</v>
      </c>
      <c r="F502" s="243" t="s">
        <v>1318</v>
      </c>
      <c r="G502" s="241"/>
      <c r="H502" s="244">
        <v>46.240000000000002</v>
      </c>
      <c r="I502" s="245"/>
      <c r="J502" s="241"/>
      <c r="K502" s="241"/>
      <c r="L502" s="246"/>
      <c r="M502" s="247"/>
      <c r="N502" s="248"/>
      <c r="O502" s="248"/>
      <c r="P502" s="248"/>
      <c r="Q502" s="248"/>
      <c r="R502" s="248"/>
      <c r="S502" s="248"/>
      <c r="T502" s="249"/>
      <c r="U502" s="13"/>
      <c r="V502" s="13"/>
      <c r="W502" s="13"/>
      <c r="X502" s="13"/>
      <c r="Y502" s="13"/>
      <c r="Z502" s="13"/>
      <c r="AA502" s="13"/>
      <c r="AB502" s="13"/>
      <c r="AC502" s="13"/>
      <c r="AD502" s="13"/>
      <c r="AE502" s="13"/>
      <c r="AT502" s="250" t="s">
        <v>162</v>
      </c>
      <c r="AU502" s="250" t="s">
        <v>82</v>
      </c>
      <c r="AV502" s="13" t="s">
        <v>82</v>
      </c>
      <c r="AW502" s="13" t="s">
        <v>30</v>
      </c>
      <c r="AX502" s="13" t="s">
        <v>78</v>
      </c>
      <c r="AY502" s="250" t="s">
        <v>128</v>
      </c>
    </row>
    <row r="503" s="2" customFormat="1">
      <c r="A503" s="37"/>
      <c r="B503" s="38"/>
      <c r="C503" s="215" t="s">
        <v>1319</v>
      </c>
      <c r="D503" s="215" t="s">
        <v>129</v>
      </c>
      <c r="E503" s="216" t="s">
        <v>716</v>
      </c>
      <c r="F503" s="217" t="s">
        <v>717</v>
      </c>
      <c r="G503" s="218" t="s">
        <v>157</v>
      </c>
      <c r="H503" s="219">
        <v>109.2</v>
      </c>
      <c r="I503" s="220"/>
      <c r="J503" s="221">
        <f>ROUND(I503*H503,2)</f>
        <v>0</v>
      </c>
      <c r="K503" s="217" t="s">
        <v>158</v>
      </c>
      <c r="L503" s="43"/>
      <c r="M503" s="222" t="s">
        <v>1</v>
      </c>
      <c r="N503" s="223" t="s">
        <v>38</v>
      </c>
      <c r="O503" s="90"/>
      <c r="P503" s="224">
        <f>O503*H503</f>
        <v>0</v>
      </c>
      <c r="Q503" s="224">
        <v>0.00040000000000000002</v>
      </c>
      <c r="R503" s="224">
        <f>Q503*H503</f>
        <v>0.043680000000000004</v>
      </c>
      <c r="S503" s="224">
        <v>0</v>
      </c>
      <c r="T503" s="225">
        <f>S503*H503</f>
        <v>0</v>
      </c>
      <c r="U503" s="37"/>
      <c r="V503" s="37"/>
      <c r="W503" s="37"/>
      <c r="X503" s="37"/>
      <c r="Y503" s="37"/>
      <c r="Z503" s="37"/>
      <c r="AA503" s="37"/>
      <c r="AB503" s="37"/>
      <c r="AC503" s="37"/>
      <c r="AD503" s="37"/>
      <c r="AE503" s="37"/>
      <c r="AR503" s="226" t="s">
        <v>246</v>
      </c>
      <c r="AT503" s="226" t="s">
        <v>129</v>
      </c>
      <c r="AU503" s="226" t="s">
        <v>82</v>
      </c>
      <c r="AY503" s="16" t="s">
        <v>128</v>
      </c>
      <c r="BE503" s="227">
        <f>IF(N503="základní",J503,0)</f>
        <v>0</v>
      </c>
      <c r="BF503" s="227">
        <f>IF(N503="snížená",J503,0)</f>
        <v>0</v>
      </c>
      <c r="BG503" s="227">
        <f>IF(N503="zákl. přenesená",J503,0)</f>
        <v>0</v>
      </c>
      <c r="BH503" s="227">
        <f>IF(N503="sníž. přenesená",J503,0)</f>
        <v>0</v>
      </c>
      <c r="BI503" s="227">
        <f>IF(N503="nulová",J503,0)</f>
        <v>0</v>
      </c>
      <c r="BJ503" s="16" t="s">
        <v>78</v>
      </c>
      <c r="BK503" s="227">
        <f>ROUND(I503*H503,2)</f>
        <v>0</v>
      </c>
      <c r="BL503" s="16" t="s">
        <v>246</v>
      </c>
      <c r="BM503" s="226" t="s">
        <v>1320</v>
      </c>
    </row>
    <row r="504" s="2" customFormat="1">
      <c r="A504" s="37"/>
      <c r="B504" s="38"/>
      <c r="C504" s="39"/>
      <c r="D504" s="228" t="s">
        <v>160</v>
      </c>
      <c r="E504" s="39"/>
      <c r="F504" s="239" t="s">
        <v>719</v>
      </c>
      <c r="G504" s="39"/>
      <c r="H504" s="39"/>
      <c r="I504" s="230"/>
      <c r="J504" s="39"/>
      <c r="K504" s="39"/>
      <c r="L504" s="43"/>
      <c r="M504" s="231"/>
      <c r="N504" s="232"/>
      <c r="O504" s="90"/>
      <c r="P504" s="90"/>
      <c r="Q504" s="90"/>
      <c r="R504" s="90"/>
      <c r="S504" s="90"/>
      <c r="T504" s="91"/>
      <c r="U504" s="37"/>
      <c r="V504" s="37"/>
      <c r="W504" s="37"/>
      <c r="X504" s="37"/>
      <c r="Y504" s="37"/>
      <c r="Z504" s="37"/>
      <c r="AA504" s="37"/>
      <c r="AB504" s="37"/>
      <c r="AC504" s="37"/>
      <c r="AD504" s="37"/>
      <c r="AE504" s="37"/>
      <c r="AT504" s="16" t="s">
        <v>160</v>
      </c>
      <c r="AU504" s="16" t="s">
        <v>82</v>
      </c>
    </row>
    <row r="505" s="2" customFormat="1">
      <c r="A505" s="37"/>
      <c r="B505" s="38"/>
      <c r="C505" s="39"/>
      <c r="D505" s="228" t="s">
        <v>134</v>
      </c>
      <c r="E505" s="39"/>
      <c r="F505" s="229" t="s">
        <v>1321</v>
      </c>
      <c r="G505" s="39"/>
      <c r="H505" s="39"/>
      <c r="I505" s="230"/>
      <c r="J505" s="39"/>
      <c r="K505" s="39"/>
      <c r="L505" s="43"/>
      <c r="M505" s="231"/>
      <c r="N505" s="232"/>
      <c r="O505" s="90"/>
      <c r="P505" s="90"/>
      <c r="Q505" s="90"/>
      <c r="R505" s="90"/>
      <c r="S505" s="90"/>
      <c r="T505" s="91"/>
      <c r="U505" s="37"/>
      <c r="V505" s="37"/>
      <c r="W505" s="37"/>
      <c r="X505" s="37"/>
      <c r="Y505" s="37"/>
      <c r="Z505" s="37"/>
      <c r="AA505" s="37"/>
      <c r="AB505" s="37"/>
      <c r="AC505" s="37"/>
      <c r="AD505" s="37"/>
      <c r="AE505" s="37"/>
      <c r="AT505" s="16" t="s">
        <v>134</v>
      </c>
      <c r="AU505" s="16" t="s">
        <v>82</v>
      </c>
    </row>
    <row r="506" s="13" customFormat="1">
      <c r="A506" s="13"/>
      <c r="B506" s="240"/>
      <c r="C506" s="241"/>
      <c r="D506" s="228" t="s">
        <v>162</v>
      </c>
      <c r="E506" s="242" t="s">
        <v>1</v>
      </c>
      <c r="F506" s="243" t="s">
        <v>1166</v>
      </c>
      <c r="G506" s="241"/>
      <c r="H506" s="244">
        <v>109.2</v>
      </c>
      <c r="I506" s="245"/>
      <c r="J506" s="241"/>
      <c r="K506" s="241"/>
      <c r="L506" s="246"/>
      <c r="M506" s="247"/>
      <c r="N506" s="248"/>
      <c r="O506" s="248"/>
      <c r="P506" s="248"/>
      <c r="Q506" s="248"/>
      <c r="R506" s="248"/>
      <c r="S506" s="248"/>
      <c r="T506" s="249"/>
      <c r="U506" s="13"/>
      <c r="V506" s="13"/>
      <c r="W506" s="13"/>
      <c r="X506" s="13"/>
      <c r="Y506" s="13"/>
      <c r="Z506" s="13"/>
      <c r="AA506" s="13"/>
      <c r="AB506" s="13"/>
      <c r="AC506" s="13"/>
      <c r="AD506" s="13"/>
      <c r="AE506" s="13"/>
      <c r="AT506" s="250" t="s">
        <v>162</v>
      </c>
      <c r="AU506" s="250" t="s">
        <v>82</v>
      </c>
      <c r="AV506" s="13" t="s">
        <v>82</v>
      </c>
      <c r="AW506" s="13" t="s">
        <v>30</v>
      </c>
      <c r="AX506" s="13" t="s">
        <v>78</v>
      </c>
      <c r="AY506" s="250" t="s">
        <v>128</v>
      </c>
    </row>
    <row r="507" s="2" customFormat="1">
      <c r="A507" s="37"/>
      <c r="B507" s="38"/>
      <c r="C507" s="251" t="s">
        <v>1322</v>
      </c>
      <c r="D507" s="251" t="s">
        <v>200</v>
      </c>
      <c r="E507" s="252" t="s">
        <v>722</v>
      </c>
      <c r="F507" s="253" t="s">
        <v>723</v>
      </c>
      <c r="G507" s="254" t="s">
        <v>157</v>
      </c>
      <c r="H507" s="255">
        <v>133.333</v>
      </c>
      <c r="I507" s="256"/>
      <c r="J507" s="257">
        <f>ROUND(I507*H507,2)</f>
        <v>0</v>
      </c>
      <c r="K507" s="253" t="s">
        <v>158</v>
      </c>
      <c r="L507" s="258"/>
      <c r="M507" s="259" t="s">
        <v>1</v>
      </c>
      <c r="N507" s="260" t="s">
        <v>38</v>
      </c>
      <c r="O507" s="90"/>
      <c r="P507" s="224">
        <f>O507*H507</f>
        <v>0</v>
      </c>
      <c r="Q507" s="224">
        <v>0.0047999999999999996</v>
      </c>
      <c r="R507" s="224">
        <f>Q507*H507</f>
        <v>0.63999839999999997</v>
      </c>
      <c r="S507" s="224">
        <v>0</v>
      </c>
      <c r="T507" s="225">
        <f>S507*H507</f>
        <v>0</v>
      </c>
      <c r="U507" s="37"/>
      <c r="V507" s="37"/>
      <c r="W507" s="37"/>
      <c r="X507" s="37"/>
      <c r="Y507" s="37"/>
      <c r="Z507" s="37"/>
      <c r="AA507" s="37"/>
      <c r="AB507" s="37"/>
      <c r="AC507" s="37"/>
      <c r="AD507" s="37"/>
      <c r="AE507" s="37"/>
      <c r="AR507" s="226" t="s">
        <v>342</v>
      </c>
      <c r="AT507" s="226" t="s">
        <v>200</v>
      </c>
      <c r="AU507" s="226" t="s">
        <v>82</v>
      </c>
      <c r="AY507" s="16" t="s">
        <v>128</v>
      </c>
      <c r="BE507" s="227">
        <f>IF(N507="základní",J507,0)</f>
        <v>0</v>
      </c>
      <c r="BF507" s="227">
        <f>IF(N507="snížená",J507,0)</f>
        <v>0</v>
      </c>
      <c r="BG507" s="227">
        <f>IF(N507="zákl. přenesená",J507,0)</f>
        <v>0</v>
      </c>
      <c r="BH507" s="227">
        <f>IF(N507="sníž. přenesená",J507,0)</f>
        <v>0</v>
      </c>
      <c r="BI507" s="227">
        <f>IF(N507="nulová",J507,0)</f>
        <v>0</v>
      </c>
      <c r="BJ507" s="16" t="s">
        <v>78</v>
      </c>
      <c r="BK507" s="227">
        <f>ROUND(I507*H507,2)</f>
        <v>0</v>
      </c>
      <c r="BL507" s="16" t="s">
        <v>246</v>
      </c>
      <c r="BM507" s="226" t="s">
        <v>1323</v>
      </c>
    </row>
    <row r="508" s="2" customFormat="1">
      <c r="A508" s="37"/>
      <c r="B508" s="38"/>
      <c r="C508" s="39"/>
      <c r="D508" s="228" t="s">
        <v>160</v>
      </c>
      <c r="E508" s="39"/>
      <c r="F508" s="239" t="s">
        <v>723</v>
      </c>
      <c r="G508" s="39"/>
      <c r="H508" s="39"/>
      <c r="I508" s="230"/>
      <c r="J508" s="39"/>
      <c r="K508" s="39"/>
      <c r="L508" s="43"/>
      <c r="M508" s="231"/>
      <c r="N508" s="232"/>
      <c r="O508" s="90"/>
      <c r="P508" s="90"/>
      <c r="Q508" s="90"/>
      <c r="R508" s="90"/>
      <c r="S508" s="90"/>
      <c r="T508" s="91"/>
      <c r="U508" s="37"/>
      <c r="V508" s="37"/>
      <c r="W508" s="37"/>
      <c r="X508" s="37"/>
      <c r="Y508" s="37"/>
      <c r="Z508" s="37"/>
      <c r="AA508" s="37"/>
      <c r="AB508" s="37"/>
      <c r="AC508" s="37"/>
      <c r="AD508" s="37"/>
      <c r="AE508" s="37"/>
      <c r="AT508" s="16" t="s">
        <v>160</v>
      </c>
      <c r="AU508" s="16" t="s">
        <v>82</v>
      </c>
    </row>
    <row r="509" s="13" customFormat="1">
      <c r="A509" s="13"/>
      <c r="B509" s="240"/>
      <c r="C509" s="241"/>
      <c r="D509" s="228" t="s">
        <v>162</v>
      </c>
      <c r="E509" s="241"/>
      <c r="F509" s="243" t="s">
        <v>1324</v>
      </c>
      <c r="G509" s="241"/>
      <c r="H509" s="244">
        <v>133.333</v>
      </c>
      <c r="I509" s="245"/>
      <c r="J509" s="241"/>
      <c r="K509" s="241"/>
      <c r="L509" s="246"/>
      <c r="M509" s="247"/>
      <c r="N509" s="248"/>
      <c r="O509" s="248"/>
      <c r="P509" s="248"/>
      <c r="Q509" s="248"/>
      <c r="R509" s="248"/>
      <c r="S509" s="248"/>
      <c r="T509" s="249"/>
      <c r="U509" s="13"/>
      <c r="V509" s="13"/>
      <c r="W509" s="13"/>
      <c r="X509" s="13"/>
      <c r="Y509" s="13"/>
      <c r="Z509" s="13"/>
      <c r="AA509" s="13"/>
      <c r="AB509" s="13"/>
      <c r="AC509" s="13"/>
      <c r="AD509" s="13"/>
      <c r="AE509" s="13"/>
      <c r="AT509" s="250" t="s">
        <v>162</v>
      </c>
      <c r="AU509" s="250" t="s">
        <v>82</v>
      </c>
      <c r="AV509" s="13" t="s">
        <v>82</v>
      </c>
      <c r="AW509" s="13" t="s">
        <v>4</v>
      </c>
      <c r="AX509" s="13" t="s">
        <v>78</v>
      </c>
      <c r="AY509" s="250" t="s">
        <v>128</v>
      </c>
    </row>
    <row r="510" s="2" customFormat="1" ht="33" customHeight="1">
      <c r="A510" s="37"/>
      <c r="B510" s="38"/>
      <c r="C510" s="215" t="s">
        <v>1325</v>
      </c>
      <c r="D510" s="215" t="s">
        <v>129</v>
      </c>
      <c r="E510" s="216" t="s">
        <v>1016</v>
      </c>
      <c r="F510" s="217" t="s">
        <v>1017</v>
      </c>
      <c r="G510" s="218" t="s">
        <v>157</v>
      </c>
      <c r="H510" s="219">
        <v>23</v>
      </c>
      <c r="I510" s="220"/>
      <c r="J510" s="221">
        <f>ROUND(I510*H510,2)</f>
        <v>0</v>
      </c>
      <c r="K510" s="217" t="s">
        <v>158</v>
      </c>
      <c r="L510" s="43"/>
      <c r="M510" s="222" t="s">
        <v>1</v>
      </c>
      <c r="N510" s="223" t="s">
        <v>38</v>
      </c>
      <c r="O510" s="90"/>
      <c r="P510" s="224">
        <f>O510*H510</f>
        <v>0</v>
      </c>
      <c r="Q510" s="224">
        <v>0</v>
      </c>
      <c r="R510" s="224">
        <f>Q510*H510</f>
        <v>0</v>
      </c>
      <c r="S510" s="224">
        <v>0</v>
      </c>
      <c r="T510" s="225">
        <f>S510*H510</f>
        <v>0</v>
      </c>
      <c r="U510" s="37"/>
      <c r="V510" s="37"/>
      <c r="W510" s="37"/>
      <c r="X510" s="37"/>
      <c r="Y510" s="37"/>
      <c r="Z510" s="37"/>
      <c r="AA510" s="37"/>
      <c r="AB510" s="37"/>
      <c r="AC510" s="37"/>
      <c r="AD510" s="37"/>
      <c r="AE510" s="37"/>
      <c r="AR510" s="226" t="s">
        <v>246</v>
      </c>
      <c r="AT510" s="226" t="s">
        <v>129</v>
      </c>
      <c r="AU510" s="226" t="s">
        <v>82</v>
      </c>
      <c r="AY510" s="16" t="s">
        <v>128</v>
      </c>
      <c r="BE510" s="227">
        <f>IF(N510="základní",J510,0)</f>
        <v>0</v>
      </c>
      <c r="BF510" s="227">
        <f>IF(N510="snížená",J510,0)</f>
        <v>0</v>
      </c>
      <c r="BG510" s="227">
        <f>IF(N510="zákl. přenesená",J510,0)</f>
        <v>0</v>
      </c>
      <c r="BH510" s="227">
        <f>IF(N510="sníž. přenesená",J510,0)</f>
        <v>0</v>
      </c>
      <c r="BI510" s="227">
        <f>IF(N510="nulová",J510,0)</f>
        <v>0</v>
      </c>
      <c r="BJ510" s="16" t="s">
        <v>78</v>
      </c>
      <c r="BK510" s="227">
        <f>ROUND(I510*H510,2)</f>
        <v>0</v>
      </c>
      <c r="BL510" s="16" t="s">
        <v>246</v>
      </c>
      <c r="BM510" s="226" t="s">
        <v>1326</v>
      </c>
    </row>
    <row r="511" s="2" customFormat="1">
      <c r="A511" s="37"/>
      <c r="B511" s="38"/>
      <c r="C511" s="39"/>
      <c r="D511" s="228" t="s">
        <v>160</v>
      </c>
      <c r="E511" s="39"/>
      <c r="F511" s="239" t="s">
        <v>1019</v>
      </c>
      <c r="G511" s="39"/>
      <c r="H511" s="39"/>
      <c r="I511" s="230"/>
      <c r="J511" s="39"/>
      <c r="K511" s="39"/>
      <c r="L511" s="43"/>
      <c r="M511" s="231"/>
      <c r="N511" s="232"/>
      <c r="O511" s="90"/>
      <c r="P511" s="90"/>
      <c r="Q511" s="90"/>
      <c r="R511" s="90"/>
      <c r="S511" s="90"/>
      <c r="T511" s="91"/>
      <c r="U511" s="37"/>
      <c r="V511" s="37"/>
      <c r="W511" s="37"/>
      <c r="X511" s="37"/>
      <c r="Y511" s="37"/>
      <c r="Z511" s="37"/>
      <c r="AA511" s="37"/>
      <c r="AB511" s="37"/>
      <c r="AC511" s="37"/>
      <c r="AD511" s="37"/>
      <c r="AE511" s="37"/>
      <c r="AT511" s="16" t="s">
        <v>160</v>
      </c>
      <c r="AU511" s="16" t="s">
        <v>82</v>
      </c>
    </row>
    <row r="512" s="2" customFormat="1">
      <c r="A512" s="37"/>
      <c r="B512" s="38"/>
      <c r="C512" s="39"/>
      <c r="D512" s="228" t="s">
        <v>134</v>
      </c>
      <c r="E512" s="39"/>
      <c r="F512" s="229" t="s">
        <v>1020</v>
      </c>
      <c r="G512" s="39"/>
      <c r="H512" s="39"/>
      <c r="I512" s="230"/>
      <c r="J512" s="39"/>
      <c r="K512" s="39"/>
      <c r="L512" s="43"/>
      <c r="M512" s="231"/>
      <c r="N512" s="232"/>
      <c r="O512" s="90"/>
      <c r="P512" s="90"/>
      <c r="Q512" s="90"/>
      <c r="R512" s="90"/>
      <c r="S512" s="90"/>
      <c r="T512" s="91"/>
      <c r="U512" s="37"/>
      <c r="V512" s="37"/>
      <c r="W512" s="37"/>
      <c r="X512" s="37"/>
      <c r="Y512" s="37"/>
      <c r="Z512" s="37"/>
      <c r="AA512" s="37"/>
      <c r="AB512" s="37"/>
      <c r="AC512" s="37"/>
      <c r="AD512" s="37"/>
      <c r="AE512" s="37"/>
      <c r="AT512" s="16" t="s">
        <v>134</v>
      </c>
      <c r="AU512" s="16" t="s">
        <v>82</v>
      </c>
    </row>
    <row r="513" s="13" customFormat="1">
      <c r="A513" s="13"/>
      <c r="B513" s="240"/>
      <c r="C513" s="241"/>
      <c r="D513" s="228" t="s">
        <v>162</v>
      </c>
      <c r="E513" s="242" t="s">
        <v>1</v>
      </c>
      <c r="F513" s="243" t="s">
        <v>1327</v>
      </c>
      <c r="G513" s="241"/>
      <c r="H513" s="244">
        <v>23</v>
      </c>
      <c r="I513" s="245"/>
      <c r="J513" s="241"/>
      <c r="K513" s="241"/>
      <c r="L513" s="246"/>
      <c r="M513" s="247"/>
      <c r="N513" s="248"/>
      <c r="O513" s="248"/>
      <c r="P513" s="248"/>
      <c r="Q513" s="248"/>
      <c r="R513" s="248"/>
      <c r="S513" s="248"/>
      <c r="T513" s="249"/>
      <c r="U513" s="13"/>
      <c r="V513" s="13"/>
      <c r="W513" s="13"/>
      <c r="X513" s="13"/>
      <c r="Y513" s="13"/>
      <c r="Z513" s="13"/>
      <c r="AA513" s="13"/>
      <c r="AB513" s="13"/>
      <c r="AC513" s="13"/>
      <c r="AD513" s="13"/>
      <c r="AE513" s="13"/>
      <c r="AT513" s="250" t="s">
        <v>162</v>
      </c>
      <c r="AU513" s="250" t="s">
        <v>82</v>
      </c>
      <c r="AV513" s="13" t="s">
        <v>82</v>
      </c>
      <c r="AW513" s="13" t="s">
        <v>30</v>
      </c>
      <c r="AX513" s="13" t="s">
        <v>78</v>
      </c>
      <c r="AY513" s="250" t="s">
        <v>128</v>
      </c>
    </row>
    <row r="514" s="2" customFormat="1">
      <c r="A514" s="37"/>
      <c r="B514" s="38"/>
      <c r="C514" s="251" t="s">
        <v>1328</v>
      </c>
      <c r="D514" s="251" t="s">
        <v>200</v>
      </c>
      <c r="E514" s="252" t="s">
        <v>1022</v>
      </c>
      <c r="F514" s="253" t="s">
        <v>1023</v>
      </c>
      <c r="G514" s="254" t="s">
        <v>1024</v>
      </c>
      <c r="H514" s="255">
        <v>1.1499999999999999</v>
      </c>
      <c r="I514" s="256"/>
      <c r="J514" s="257">
        <f>ROUND(I514*H514,2)</f>
        <v>0</v>
      </c>
      <c r="K514" s="253" t="s">
        <v>158</v>
      </c>
      <c r="L514" s="258"/>
      <c r="M514" s="259" t="s">
        <v>1</v>
      </c>
      <c r="N514" s="260" t="s">
        <v>38</v>
      </c>
      <c r="O514" s="90"/>
      <c r="P514" s="224">
        <f>O514*H514</f>
        <v>0</v>
      </c>
      <c r="Q514" s="224">
        <v>0.001</v>
      </c>
      <c r="R514" s="224">
        <f>Q514*H514</f>
        <v>0.00115</v>
      </c>
      <c r="S514" s="224">
        <v>0</v>
      </c>
      <c r="T514" s="225">
        <f>S514*H514</f>
        <v>0</v>
      </c>
      <c r="U514" s="37"/>
      <c r="V514" s="37"/>
      <c r="W514" s="37"/>
      <c r="X514" s="37"/>
      <c r="Y514" s="37"/>
      <c r="Z514" s="37"/>
      <c r="AA514" s="37"/>
      <c r="AB514" s="37"/>
      <c r="AC514" s="37"/>
      <c r="AD514" s="37"/>
      <c r="AE514" s="37"/>
      <c r="AR514" s="226" t="s">
        <v>342</v>
      </c>
      <c r="AT514" s="226" t="s">
        <v>200</v>
      </c>
      <c r="AU514" s="226" t="s">
        <v>82</v>
      </c>
      <c r="AY514" s="16" t="s">
        <v>128</v>
      </c>
      <c r="BE514" s="227">
        <f>IF(N514="základní",J514,0)</f>
        <v>0</v>
      </c>
      <c r="BF514" s="227">
        <f>IF(N514="snížená",J514,0)</f>
        <v>0</v>
      </c>
      <c r="BG514" s="227">
        <f>IF(N514="zákl. přenesená",J514,0)</f>
        <v>0</v>
      </c>
      <c r="BH514" s="227">
        <f>IF(N514="sníž. přenesená",J514,0)</f>
        <v>0</v>
      </c>
      <c r="BI514" s="227">
        <f>IF(N514="nulová",J514,0)</f>
        <v>0</v>
      </c>
      <c r="BJ514" s="16" t="s">
        <v>78</v>
      </c>
      <c r="BK514" s="227">
        <f>ROUND(I514*H514,2)</f>
        <v>0</v>
      </c>
      <c r="BL514" s="16" t="s">
        <v>246</v>
      </c>
      <c r="BM514" s="226" t="s">
        <v>1329</v>
      </c>
    </row>
    <row r="515" s="2" customFormat="1">
      <c r="A515" s="37"/>
      <c r="B515" s="38"/>
      <c r="C515" s="39"/>
      <c r="D515" s="228" t="s">
        <v>160</v>
      </c>
      <c r="E515" s="39"/>
      <c r="F515" s="239" t="s">
        <v>1023</v>
      </c>
      <c r="G515" s="39"/>
      <c r="H515" s="39"/>
      <c r="I515" s="230"/>
      <c r="J515" s="39"/>
      <c r="K515" s="39"/>
      <c r="L515" s="43"/>
      <c r="M515" s="231"/>
      <c r="N515" s="232"/>
      <c r="O515" s="90"/>
      <c r="P515" s="90"/>
      <c r="Q515" s="90"/>
      <c r="R515" s="90"/>
      <c r="S515" s="90"/>
      <c r="T515" s="91"/>
      <c r="U515" s="37"/>
      <c r="V515" s="37"/>
      <c r="W515" s="37"/>
      <c r="X515" s="37"/>
      <c r="Y515" s="37"/>
      <c r="Z515" s="37"/>
      <c r="AA515" s="37"/>
      <c r="AB515" s="37"/>
      <c r="AC515" s="37"/>
      <c r="AD515" s="37"/>
      <c r="AE515" s="37"/>
      <c r="AT515" s="16" t="s">
        <v>160</v>
      </c>
      <c r="AU515" s="16" t="s">
        <v>82</v>
      </c>
    </row>
    <row r="516" s="2" customFormat="1">
      <c r="A516" s="37"/>
      <c r="B516" s="38"/>
      <c r="C516" s="39"/>
      <c r="D516" s="228" t="s">
        <v>134</v>
      </c>
      <c r="E516" s="39"/>
      <c r="F516" s="229" t="s">
        <v>1026</v>
      </c>
      <c r="G516" s="39"/>
      <c r="H516" s="39"/>
      <c r="I516" s="230"/>
      <c r="J516" s="39"/>
      <c r="K516" s="39"/>
      <c r="L516" s="43"/>
      <c r="M516" s="231"/>
      <c r="N516" s="232"/>
      <c r="O516" s="90"/>
      <c r="P516" s="90"/>
      <c r="Q516" s="90"/>
      <c r="R516" s="90"/>
      <c r="S516" s="90"/>
      <c r="T516" s="91"/>
      <c r="U516" s="37"/>
      <c r="V516" s="37"/>
      <c r="W516" s="37"/>
      <c r="X516" s="37"/>
      <c r="Y516" s="37"/>
      <c r="Z516" s="37"/>
      <c r="AA516" s="37"/>
      <c r="AB516" s="37"/>
      <c r="AC516" s="37"/>
      <c r="AD516" s="37"/>
      <c r="AE516" s="37"/>
      <c r="AT516" s="16" t="s">
        <v>134</v>
      </c>
      <c r="AU516" s="16" t="s">
        <v>82</v>
      </c>
    </row>
    <row r="517" s="13" customFormat="1">
      <c r="A517" s="13"/>
      <c r="B517" s="240"/>
      <c r="C517" s="241"/>
      <c r="D517" s="228" t="s">
        <v>162</v>
      </c>
      <c r="E517" s="241"/>
      <c r="F517" s="243" t="s">
        <v>1330</v>
      </c>
      <c r="G517" s="241"/>
      <c r="H517" s="244">
        <v>1.1499999999999999</v>
      </c>
      <c r="I517" s="245"/>
      <c r="J517" s="241"/>
      <c r="K517" s="241"/>
      <c r="L517" s="246"/>
      <c r="M517" s="247"/>
      <c r="N517" s="248"/>
      <c r="O517" s="248"/>
      <c r="P517" s="248"/>
      <c r="Q517" s="248"/>
      <c r="R517" s="248"/>
      <c r="S517" s="248"/>
      <c r="T517" s="249"/>
      <c r="U517" s="13"/>
      <c r="V517" s="13"/>
      <c r="W517" s="13"/>
      <c r="X517" s="13"/>
      <c r="Y517" s="13"/>
      <c r="Z517" s="13"/>
      <c r="AA517" s="13"/>
      <c r="AB517" s="13"/>
      <c r="AC517" s="13"/>
      <c r="AD517" s="13"/>
      <c r="AE517" s="13"/>
      <c r="AT517" s="250" t="s">
        <v>162</v>
      </c>
      <c r="AU517" s="250" t="s">
        <v>82</v>
      </c>
      <c r="AV517" s="13" t="s">
        <v>82</v>
      </c>
      <c r="AW517" s="13" t="s">
        <v>4</v>
      </c>
      <c r="AX517" s="13" t="s">
        <v>78</v>
      </c>
      <c r="AY517" s="250" t="s">
        <v>128</v>
      </c>
    </row>
    <row r="518" s="2" customFormat="1" ht="21.75" customHeight="1">
      <c r="A518" s="37"/>
      <c r="B518" s="38"/>
      <c r="C518" s="215" t="s">
        <v>1331</v>
      </c>
      <c r="D518" s="215" t="s">
        <v>129</v>
      </c>
      <c r="E518" s="216" t="s">
        <v>1332</v>
      </c>
      <c r="F518" s="217" t="s">
        <v>1333</v>
      </c>
      <c r="G518" s="218" t="s">
        <v>157</v>
      </c>
      <c r="H518" s="219">
        <v>28</v>
      </c>
      <c r="I518" s="220"/>
      <c r="J518" s="221">
        <f>ROUND(I518*H518,2)</f>
        <v>0</v>
      </c>
      <c r="K518" s="217" t="s">
        <v>158</v>
      </c>
      <c r="L518" s="43"/>
      <c r="M518" s="222" t="s">
        <v>1</v>
      </c>
      <c r="N518" s="223" t="s">
        <v>38</v>
      </c>
      <c r="O518" s="90"/>
      <c r="P518" s="224">
        <f>O518*H518</f>
        <v>0</v>
      </c>
      <c r="Q518" s="224">
        <v>0.00038000000000000002</v>
      </c>
      <c r="R518" s="224">
        <f>Q518*H518</f>
        <v>0.01064</v>
      </c>
      <c r="S518" s="224">
        <v>0</v>
      </c>
      <c r="T518" s="225">
        <f>S518*H518</f>
        <v>0</v>
      </c>
      <c r="U518" s="37"/>
      <c r="V518" s="37"/>
      <c r="W518" s="37"/>
      <c r="X518" s="37"/>
      <c r="Y518" s="37"/>
      <c r="Z518" s="37"/>
      <c r="AA518" s="37"/>
      <c r="AB518" s="37"/>
      <c r="AC518" s="37"/>
      <c r="AD518" s="37"/>
      <c r="AE518" s="37"/>
      <c r="AR518" s="226" t="s">
        <v>246</v>
      </c>
      <c r="AT518" s="226" t="s">
        <v>129</v>
      </c>
      <c r="AU518" s="226" t="s">
        <v>82</v>
      </c>
      <c r="AY518" s="16" t="s">
        <v>128</v>
      </c>
      <c r="BE518" s="227">
        <f>IF(N518="základní",J518,0)</f>
        <v>0</v>
      </c>
      <c r="BF518" s="227">
        <f>IF(N518="snížená",J518,0)</f>
        <v>0</v>
      </c>
      <c r="BG518" s="227">
        <f>IF(N518="zákl. přenesená",J518,0)</f>
        <v>0</v>
      </c>
      <c r="BH518" s="227">
        <f>IF(N518="sníž. přenesená",J518,0)</f>
        <v>0</v>
      </c>
      <c r="BI518" s="227">
        <f>IF(N518="nulová",J518,0)</f>
        <v>0</v>
      </c>
      <c r="BJ518" s="16" t="s">
        <v>78</v>
      </c>
      <c r="BK518" s="227">
        <f>ROUND(I518*H518,2)</f>
        <v>0</v>
      </c>
      <c r="BL518" s="16" t="s">
        <v>246</v>
      </c>
      <c r="BM518" s="226" t="s">
        <v>1334</v>
      </c>
    </row>
    <row r="519" s="2" customFormat="1">
      <c r="A519" s="37"/>
      <c r="B519" s="38"/>
      <c r="C519" s="39"/>
      <c r="D519" s="228" t="s">
        <v>160</v>
      </c>
      <c r="E519" s="39"/>
      <c r="F519" s="239" t="s">
        <v>1335</v>
      </c>
      <c r="G519" s="39"/>
      <c r="H519" s="39"/>
      <c r="I519" s="230"/>
      <c r="J519" s="39"/>
      <c r="K519" s="39"/>
      <c r="L519" s="43"/>
      <c r="M519" s="231"/>
      <c r="N519" s="232"/>
      <c r="O519" s="90"/>
      <c r="P519" s="90"/>
      <c r="Q519" s="90"/>
      <c r="R519" s="90"/>
      <c r="S519" s="90"/>
      <c r="T519" s="91"/>
      <c r="U519" s="37"/>
      <c r="V519" s="37"/>
      <c r="W519" s="37"/>
      <c r="X519" s="37"/>
      <c r="Y519" s="37"/>
      <c r="Z519" s="37"/>
      <c r="AA519" s="37"/>
      <c r="AB519" s="37"/>
      <c r="AC519" s="37"/>
      <c r="AD519" s="37"/>
      <c r="AE519" s="37"/>
      <c r="AT519" s="16" t="s">
        <v>160</v>
      </c>
      <c r="AU519" s="16" t="s">
        <v>82</v>
      </c>
    </row>
    <row r="520" s="2" customFormat="1">
      <c r="A520" s="37"/>
      <c r="B520" s="38"/>
      <c r="C520" s="39"/>
      <c r="D520" s="228" t="s">
        <v>134</v>
      </c>
      <c r="E520" s="39"/>
      <c r="F520" s="229" t="s">
        <v>1336</v>
      </c>
      <c r="G520" s="39"/>
      <c r="H520" s="39"/>
      <c r="I520" s="230"/>
      <c r="J520" s="39"/>
      <c r="K520" s="39"/>
      <c r="L520" s="43"/>
      <c r="M520" s="231"/>
      <c r="N520" s="232"/>
      <c r="O520" s="90"/>
      <c r="P520" s="90"/>
      <c r="Q520" s="90"/>
      <c r="R520" s="90"/>
      <c r="S520" s="90"/>
      <c r="T520" s="91"/>
      <c r="U520" s="37"/>
      <c r="V520" s="37"/>
      <c r="W520" s="37"/>
      <c r="X520" s="37"/>
      <c r="Y520" s="37"/>
      <c r="Z520" s="37"/>
      <c r="AA520" s="37"/>
      <c r="AB520" s="37"/>
      <c r="AC520" s="37"/>
      <c r="AD520" s="37"/>
      <c r="AE520" s="37"/>
      <c r="AT520" s="16" t="s">
        <v>134</v>
      </c>
      <c r="AU520" s="16" t="s">
        <v>82</v>
      </c>
    </row>
    <row r="521" s="13" customFormat="1">
      <c r="A521" s="13"/>
      <c r="B521" s="240"/>
      <c r="C521" s="241"/>
      <c r="D521" s="228" t="s">
        <v>162</v>
      </c>
      <c r="E521" s="242" t="s">
        <v>1</v>
      </c>
      <c r="F521" s="243" t="s">
        <v>1337</v>
      </c>
      <c r="G521" s="241"/>
      <c r="H521" s="244">
        <v>28</v>
      </c>
      <c r="I521" s="245"/>
      <c r="J521" s="241"/>
      <c r="K521" s="241"/>
      <c r="L521" s="246"/>
      <c r="M521" s="247"/>
      <c r="N521" s="248"/>
      <c r="O521" s="248"/>
      <c r="P521" s="248"/>
      <c r="Q521" s="248"/>
      <c r="R521" s="248"/>
      <c r="S521" s="248"/>
      <c r="T521" s="249"/>
      <c r="U521" s="13"/>
      <c r="V521" s="13"/>
      <c r="W521" s="13"/>
      <c r="X521" s="13"/>
      <c r="Y521" s="13"/>
      <c r="Z521" s="13"/>
      <c r="AA521" s="13"/>
      <c r="AB521" s="13"/>
      <c r="AC521" s="13"/>
      <c r="AD521" s="13"/>
      <c r="AE521" s="13"/>
      <c r="AT521" s="250" t="s">
        <v>162</v>
      </c>
      <c r="AU521" s="250" t="s">
        <v>82</v>
      </c>
      <c r="AV521" s="13" t="s">
        <v>82</v>
      </c>
      <c r="AW521" s="13" t="s">
        <v>30</v>
      </c>
      <c r="AX521" s="13" t="s">
        <v>78</v>
      </c>
      <c r="AY521" s="250" t="s">
        <v>128</v>
      </c>
    </row>
    <row r="522" s="2" customFormat="1">
      <c r="A522" s="37"/>
      <c r="B522" s="38"/>
      <c r="C522" s="251" t="s">
        <v>1338</v>
      </c>
      <c r="D522" s="251" t="s">
        <v>200</v>
      </c>
      <c r="E522" s="252" t="s">
        <v>722</v>
      </c>
      <c r="F522" s="253" t="s">
        <v>723</v>
      </c>
      <c r="G522" s="254" t="s">
        <v>157</v>
      </c>
      <c r="H522" s="255">
        <v>32.634</v>
      </c>
      <c r="I522" s="256"/>
      <c r="J522" s="257">
        <f>ROUND(I522*H522,2)</f>
        <v>0</v>
      </c>
      <c r="K522" s="253" t="s">
        <v>158</v>
      </c>
      <c r="L522" s="258"/>
      <c r="M522" s="259" t="s">
        <v>1</v>
      </c>
      <c r="N522" s="260" t="s">
        <v>38</v>
      </c>
      <c r="O522" s="90"/>
      <c r="P522" s="224">
        <f>O522*H522</f>
        <v>0</v>
      </c>
      <c r="Q522" s="224">
        <v>0.0047999999999999996</v>
      </c>
      <c r="R522" s="224">
        <f>Q522*H522</f>
        <v>0.15664319999999998</v>
      </c>
      <c r="S522" s="224">
        <v>0</v>
      </c>
      <c r="T522" s="225">
        <f>S522*H522</f>
        <v>0</v>
      </c>
      <c r="U522" s="37"/>
      <c r="V522" s="37"/>
      <c r="W522" s="37"/>
      <c r="X522" s="37"/>
      <c r="Y522" s="37"/>
      <c r="Z522" s="37"/>
      <c r="AA522" s="37"/>
      <c r="AB522" s="37"/>
      <c r="AC522" s="37"/>
      <c r="AD522" s="37"/>
      <c r="AE522" s="37"/>
      <c r="AR522" s="226" t="s">
        <v>342</v>
      </c>
      <c r="AT522" s="226" t="s">
        <v>200</v>
      </c>
      <c r="AU522" s="226" t="s">
        <v>82</v>
      </c>
      <c r="AY522" s="16" t="s">
        <v>128</v>
      </c>
      <c r="BE522" s="227">
        <f>IF(N522="základní",J522,0)</f>
        <v>0</v>
      </c>
      <c r="BF522" s="227">
        <f>IF(N522="snížená",J522,0)</f>
        <v>0</v>
      </c>
      <c r="BG522" s="227">
        <f>IF(N522="zákl. přenesená",J522,0)</f>
        <v>0</v>
      </c>
      <c r="BH522" s="227">
        <f>IF(N522="sníž. přenesená",J522,0)</f>
        <v>0</v>
      </c>
      <c r="BI522" s="227">
        <f>IF(N522="nulová",J522,0)</f>
        <v>0</v>
      </c>
      <c r="BJ522" s="16" t="s">
        <v>78</v>
      </c>
      <c r="BK522" s="227">
        <f>ROUND(I522*H522,2)</f>
        <v>0</v>
      </c>
      <c r="BL522" s="16" t="s">
        <v>246</v>
      </c>
      <c r="BM522" s="226" t="s">
        <v>1339</v>
      </c>
    </row>
    <row r="523" s="2" customFormat="1">
      <c r="A523" s="37"/>
      <c r="B523" s="38"/>
      <c r="C523" s="39"/>
      <c r="D523" s="228" t="s">
        <v>160</v>
      </c>
      <c r="E523" s="39"/>
      <c r="F523" s="239" t="s">
        <v>723</v>
      </c>
      <c r="G523" s="39"/>
      <c r="H523" s="39"/>
      <c r="I523" s="230"/>
      <c r="J523" s="39"/>
      <c r="K523" s="39"/>
      <c r="L523" s="43"/>
      <c r="M523" s="231"/>
      <c r="N523" s="232"/>
      <c r="O523" s="90"/>
      <c r="P523" s="90"/>
      <c r="Q523" s="90"/>
      <c r="R523" s="90"/>
      <c r="S523" s="90"/>
      <c r="T523" s="91"/>
      <c r="U523" s="37"/>
      <c r="V523" s="37"/>
      <c r="W523" s="37"/>
      <c r="X523" s="37"/>
      <c r="Y523" s="37"/>
      <c r="Z523" s="37"/>
      <c r="AA523" s="37"/>
      <c r="AB523" s="37"/>
      <c r="AC523" s="37"/>
      <c r="AD523" s="37"/>
      <c r="AE523" s="37"/>
      <c r="AT523" s="16" t="s">
        <v>160</v>
      </c>
      <c r="AU523" s="16" t="s">
        <v>82</v>
      </c>
    </row>
    <row r="524" s="13" customFormat="1">
      <c r="A524" s="13"/>
      <c r="B524" s="240"/>
      <c r="C524" s="241"/>
      <c r="D524" s="228" t="s">
        <v>162</v>
      </c>
      <c r="E524" s="241"/>
      <c r="F524" s="243" t="s">
        <v>1340</v>
      </c>
      <c r="G524" s="241"/>
      <c r="H524" s="244">
        <v>32.634</v>
      </c>
      <c r="I524" s="245"/>
      <c r="J524" s="241"/>
      <c r="K524" s="241"/>
      <c r="L524" s="246"/>
      <c r="M524" s="247"/>
      <c r="N524" s="248"/>
      <c r="O524" s="248"/>
      <c r="P524" s="248"/>
      <c r="Q524" s="248"/>
      <c r="R524" s="248"/>
      <c r="S524" s="248"/>
      <c r="T524" s="249"/>
      <c r="U524" s="13"/>
      <c r="V524" s="13"/>
      <c r="W524" s="13"/>
      <c r="X524" s="13"/>
      <c r="Y524" s="13"/>
      <c r="Z524" s="13"/>
      <c r="AA524" s="13"/>
      <c r="AB524" s="13"/>
      <c r="AC524" s="13"/>
      <c r="AD524" s="13"/>
      <c r="AE524" s="13"/>
      <c r="AT524" s="250" t="s">
        <v>162</v>
      </c>
      <c r="AU524" s="250" t="s">
        <v>82</v>
      </c>
      <c r="AV524" s="13" t="s">
        <v>82</v>
      </c>
      <c r="AW524" s="13" t="s">
        <v>4</v>
      </c>
      <c r="AX524" s="13" t="s">
        <v>78</v>
      </c>
      <c r="AY524" s="250" t="s">
        <v>128</v>
      </c>
    </row>
    <row r="525" s="2" customFormat="1">
      <c r="A525" s="37"/>
      <c r="B525" s="38"/>
      <c r="C525" s="215" t="s">
        <v>1341</v>
      </c>
      <c r="D525" s="215" t="s">
        <v>129</v>
      </c>
      <c r="E525" s="216" t="s">
        <v>727</v>
      </c>
      <c r="F525" s="217" t="s">
        <v>728</v>
      </c>
      <c r="G525" s="218" t="s">
        <v>157</v>
      </c>
      <c r="H525" s="219">
        <v>78.400000000000006</v>
      </c>
      <c r="I525" s="220"/>
      <c r="J525" s="221">
        <f>ROUND(I525*H525,2)</f>
        <v>0</v>
      </c>
      <c r="K525" s="217" t="s">
        <v>158</v>
      </c>
      <c r="L525" s="43"/>
      <c r="M525" s="222" t="s">
        <v>1</v>
      </c>
      <c r="N525" s="223" t="s">
        <v>38</v>
      </c>
      <c r="O525" s="90"/>
      <c r="P525" s="224">
        <f>O525*H525</f>
        <v>0</v>
      </c>
      <c r="Q525" s="224">
        <v>0</v>
      </c>
      <c r="R525" s="224">
        <f>Q525*H525</f>
        <v>0</v>
      </c>
      <c r="S525" s="224">
        <v>0</v>
      </c>
      <c r="T525" s="225">
        <f>S525*H525</f>
        <v>0</v>
      </c>
      <c r="U525" s="37"/>
      <c r="V525" s="37"/>
      <c r="W525" s="37"/>
      <c r="X525" s="37"/>
      <c r="Y525" s="37"/>
      <c r="Z525" s="37"/>
      <c r="AA525" s="37"/>
      <c r="AB525" s="37"/>
      <c r="AC525" s="37"/>
      <c r="AD525" s="37"/>
      <c r="AE525" s="37"/>
      <c r="AR525" s="226" t="s">
        <v>246</v>
      </c>
      <c r="AT525" s="226" t="s">
        <v>129</v>
      </c>
      <c r="AU525" s="226" t="s">
        <v>82</v>
      </c>
      <c r="AY525" s="16" t="s">
        <v>128</v>
      </c>
      <c r="BE525" s="227">
        <f>IF(N525="základní",J525,0)</f>
        <v>0</v>
      </c>
      <c r="BF525" s="227">
        <f>IF(N525="snížená",J525,0)</f>
        <v>0</v>
      </c>
      <c r="BG525" s="227">
        <f>IF(N525="zákl. přenesená",J525,0)</f>
        <v>0</v>
      </c>
      <c r="BH525" s="227">
        <f>IF(N525="sníž. přenesená",J525,0)</f>
        <v>0</v>
      </c>
      <c r="BI525" s="227">
        <f>IF(N525="nulová",J525,0)</f>
        <v>0</v>
      </c>
      <c r="BJ525" s="16" t="s">
        <v>78</v>
      </c>
      <c r="BK525" s="227">
        <f>ROUND(I525*H525,2)</f>
        <v>0</v>
      </c>
      <c r="BL525" s="16" t="s">
        <v>246</v>
      </c>
      <c r="BM525" s="226" t="s">
        <v>1342</v>
      </c>
    </row>
    <row r="526" s="2" customFormat="1">
      <c r="A526" s="37"/>
      <c r="B526" s="38"/>
      <c r="C526" s="39"/>
      <c r="D526" s="228" t="s">
        <v>160</v>
      </c>
      <c r="E526" s="39"/>
      <c r="F526" s="239" t="s">
        <v>730</v>
      </c>
      <c r="G526" s="39"/>
      <c r="H526" s="39"/>
      <c r="I526" s="230"/>
      <c r="J526" s="39"/>
      <c r="K526" s="39"/>
      <c r="L526" s="43"/>
      <c r="M526" s="231"/>
      <c r="N526" s="232"/>
      <c r="O526" s="90"/>
      <c r="P526" s="90"/>
      <c r="Q526" s="90"/>
      <c r="R526" s="90"/>
      <c r="S526" s="90"/>
      <c r="T526" s="91"/>
      <c r="U526" s="37"/>
      <c r="V526" s="37"/>
      <c r="W526" s="37"/>
      <c r="X526" s="37"/>
      <c r="Y526" s="37"/>
      <c r="Z526" s="37"/>
      <c r="AA526" s="37"/>
      <c r="AB526" s="37"/>
      <c r="AC526" s="37"/>
      <c r="AD526" s="37"/>
      <c r="AE526" s="37"/>
      <c r="AT526" s="16" t="s">
        <v>160</v>
      </c>
      <c r="AU526" s="16" t="s">
        <v>82</v>
      </c>
    </row>
    <row r="527" s="2" customFormat="1">
      <c r="A527" s="37"/>
      <c r="B527" s="38"/>
      <c r="C527" s="39"/>
      <c r="D527" s="228" t="s">
        <v>134</v>
      </c>
      <c r="E527" s="39"/>
      <c r="F527" s="229" t="s">
        <v>731</v>
      </c>
      <c r="G527" s="39"/>
      <c r="H527" s="39"/>
      <c r="I527" s="230"/>
      <c r="J527" s="39"/>
      <c r="K527" s="39"/>
      <c r="L527" s="43"/>
      <c r="M527" s="231"/>
      <c r="N527" s="232"/>
      <c r="O527" s="90"/>
      <c r="P527" s="90"/>
      <c r="Q527" s="90"/>
      <c r="R527" s="90"/>
      <c r="S527" s="90"/>
      <c r="T527" s="91"/>
      <c r="U527" s="37"/>
      <c r="V527" s="37"/>
      <c r="W527" s="37"/>
      <c r="X527" s="37"/>
      <c r="Y527" s="37"/>
      <c r="Z527" s="37"/>
      <c r="AA527" s="37"/>
      <c r="AB527" s="37"/>
      <c r="AC527" s="37"/>
      <c r="AD527" s="37"/>
      <c r="AE527" s="37"/>
      <c r="AT527" s="16" t="s">
        <v>134</v>
      </c>
      <c r="AU527" s="16" t="s">
        <v>82</v>
      </c>
    </row>
    <row r="528" s="13" customFormat="1">
      <c r="A528" s="13"/>
      <c r="B528" s="240"/>
      <c r="C528" s="241"/>
      <c r="D528" s="228" t="s">
        <v>162</v>
      </c>
      <c r="E528" s="242" t="s">
        <v>1</v>
      </c>
      <c r="F528" s="243" t="s">
        <v>1343</v>
      </c>
      <c r="G528" s="241"/>
      <c r="H528" s="244">
        <v>78.400000000000006</v>
      </c>
      <c r="I528" s="245"/>
      <c r="J528" s="241"/>
      <c r="K528" s="241"/>
      <c r="L528" s="246"/>
      <c r="M528" s="247"/>
      <c r="N528" s="248"/>
      <c r="O528" s="248"/>
      <c r="P528" s="248"/>
      <c r="Q528" s="248"/>
      <c r="R528" s="248"/>
      <c r="S528" s="248"/>
      <c r="T528" s="249"/>
      <c r="U528" s="13"/>
      <c r="V528" s="13"/>
      <c r="W528" s="13"/>
      <c r="X528" s="13"/>
      <c r="Y528" s="13"/>
      <c r="Z528" s="13"/>
      <c r="AA528" s="13"/>
      <c r="AB528" s="13"/>
      <c r="AC528" s="13"/>
      <c r="AD528" s="13"/>
      <c r="AE528" s="13"/>
      <c r="AT528" s="250" t="s">
        <v>162</v>
      </c>
      <c r="AU528" s="250" t="s">
        <v>82</v>
      </c>
      <c r="AV528" s="13" t="s">
        <v>82</v>
      </c>
      <c r="AW528" s="13" t="s">
        <v>30</v>
      </c>
      <c r="AX528" s="13" t="s">
        <v>78</v>
      </c>
      <c r="AY528" s="250" t="s">
        <v>128</v>
      </c>
    </row>
    <row r="529" s="2" customFormat="1">
      <c r="A529" s="37"/>
      <c r="B529" s="38"/>
      <c r="C529" s="251" t="s">
        <v>1344</v>
      </c>
      <c r="D529" s="251" t="s">
        <v>200</v>
      </c>
      <c r="E529" s="252" t="s">
        <v>734</v>
      </c>
      <c r="F529" s="253" t="s">
        <v>735</v>
      </c>
      <c r="G529" s="254" t="s">
        <v>157</v>
      </c>
      <c r="H529" s="255">
        <v>82.319999999999993</v>
      </c>
      <c r="I529" s="256"/>
      <c r="J529" s="257">
        <f>ROUND(I529*H529,2)</f>
        <v>0</v>
      </c>
      <c r="K529" s="253" t="s">
        <v>158</v>
      </c>
      <c r="L529" s="258"/>
      <c r="M529" s="259" t="s">
        <v>1</v>
      </c>
      <c r="N529" s="260" t="s">
        <v>38</v>
      </c>
      <c r="O529" s="90"/>
      <c r="P529" s="224">
        <f>O529*H529</f>
        <v>0</v>
      </c>
      <c r="Q529" s="224">
        <v>0.00050000000000000001</v>
      </c>
      <c r="R529" s="224">
        <f>Q529*H529</f>
        <v>0.041159999999999995</v>
      </c>
      <c r="S529" s="224">
        <v>0</v>
      </c>
      <c r="T529" s="225">
        <f>S529*H529</f>
        <v>0</v>
      </c>
      <c r="U529" s="37"/>
      <c r="V529" s="37"/>
      <c r="W529" s="37"/>
      <c r="X529" s="37"/>
      <c r="Y529" s="37"/>
      <c r="Z529" s="37"/>
      <c r="AA529" s="37"/>
      <c r="AB529" s="37"/>
      <c r="AC529" s="37"/>
      <c r="AD529" s="37"/>
      <c r="AE529" s="37"/>
      <c r="AR529" s="226" t="s">
        <v>342</v>
      </c>
      <c r="AT529" s="226" t="s">
        <v>200</v>
      </c>
      <c r="AU529" s="226" t="s">
        <v>82</v>
      </c>
      <c r="AY529" s="16" t="s">
        <v>128</v>
      </c>
      <c r="BE529" s="227">
        <f>IF(N529="základní",J529,0)</f>
        <v>0</v>
      </c>
      <c r="BF529" s="227">
        <f>IF(N529="snížená",J529,0)</f>
        <v>0</v>
      </c>
      <c r="BG529" s="227">
        <f>IF(N529="zákl. přenesená",J529,0)</f>
        <v>0</v>
      </c>
      <c r="BH529" s="227">
        <f>IF(N529="sníž. přenesená",J529,0)</f>
        <v>0</v>
      </c>
      <c r="BI529" s="227">
        <f>IF(N529="nulová",J529,0)</f>
        <v>0</v>
      </c>
      <c r="BJ529" s="16" t="s">
        <v>78</v>
      </c>
      <c r="BK529" s="227">
        <f>ROUND(I529*H529,2)</f>
        <v>0</v>
      </c>
      <c r="BL529" s="16" t="s">
        <v>246</v>
      </c>
      <c r="BM529" s="226" t="s">
        <v>1345</v>
      </c>
    </row>
    <row r="530" s="2" customFormat="1">
      <c r="A530" s="37"/>
      <c r="B530" s="38"/>
      <c r="C530" s="39"/>
      <c r="D530" s="228" t="s">
        <v>160</v>
      </c>
      <c r="E530" s="39"/>
      <c r="F530" s="239" t="s">
        <v>735</v>
      </c>
      <c r="G530" s="39"/>
      <c r="H530" s="39"/>
      <c r="I530" s="230"/>
      <c r="J530" s="39"/>
      <c r="K530" s="39"/>
      <c r="L530" s="43"/>
      <c r="M530" s="231"/>
      <c r="N530" s="232"/>
      <c r="O530" s="90"/>
      <c r="P530" s="90"/>
      <c r="Q530" s="90"/>
      <c r="R530" s="90"/>
      <c r="S530" s="90"/>
      <c r="T530" s="91"/>
      <c r="U530" s="37"/>
      <c r="V530" s="37"/>
      <c r="W530" s="37"/>
      <c r="X530" s="37"/>
      <c r="Y530" s="37"/>
      <c r="Z530" s="37"/>
      <c r="AA530" s="37"/>
      <c r="AB530" s="37"/>
      <c r="AC530" s="37"/>
      <c r="AD530" s="37"/>
      <c r="AE530" s="37"/>
      <c r="AT530" s="16" t="s">
        <v>160</v>
      </c>
      <c r="AU530" s="16" t="s">
        <v>82</v>
      </c>
    </row>
    <row r="531" s="13" customFormat="1">
      <c r="A531" s="13"/>
      <c r="B531" s="240"/>
      <c r="C531" s="241"/>
      <c r="D531" s="228" t="s">
        <v>162</v>
      </c>
      <c r="E531" s="241"/>
      <c r="F531" s="243" t="s">
        <v>1346</v>
      </c>
      <c r="G531" s="241"/>
      <c r="H531" s="244">
        <v>82.319999999999993</v>
      </c>
      <c r="I531" s="245"/>
      <c r="J531" s="241"/>
      <c r="K531" s="241"/>
      <c r="L531" s="246"/>
      <c r="M531" s="272"/>
      <c r="N531" s="273"/>
      <c r="O531" s="273"/>
      <c r="P531" s="273"/>
      <c r="Q531" s="273"/>
      <c r="R531" s="273"/>
      <c r="S531" s="273"/>
      <c r="T531" s="274"/>
      <c r="U531" s="13"/>
      <c r="V531" s="13"/>
      <c r="W531" s="13"/>
      <c r="X531" s="13"/>
      <c r="Y531" s="13"/>
      <c r="Z531" s="13"/>
      <c r="AA531" s="13"/>
      <c r="AB531" s="13"/>
      <c r="AC531" s="13"/>
      <c r="AD531" s="13"/>
      <c r="AE531" s="13"/>
      <c r="AT531" s="250" t="s">
        <v>162</v>
      </c>
      <c r="AU531" s="250" t="s">
        <v>82</v>
      </c>
      <c r="AV531" s="13" t="s">
        <v>82</v>
      </c>
      <c r="AW531" s="13" t="s">
        <v>4</v>
      </c>
      <c r="AX531" s="13" t="s">
        <v>78</v>
      </c>
      <c r="AY531" s="250" t="s">
        <v>128</v>
      </c>
    </row>
    <row r="532" s="2" customFormat="1" ht="6.96" customHeight="1">
      <c r="A532" s="37"/>
      <c r="B532" s="65"/>
      <c r="C532" s="66"/>
      <c r="D532" s="66"/>
      <c r="E532" s="66"/>
      <c r="F532" s="66"/>
      <c r="G532" s="66"/>
      <c r="H532" s="66"/>
      <c r="I532" s="66"/>
      <c r="J532" s="66"/>
      <c r="K532" s="66"/>
      <c r="L532" s="43"/>
      <c r="M532" s="37"/>
      <c r="O532" s="37"/>
      <c r="P532" s="37"/>
      <c r="Q532" s="37"/>
      <c r="R532" s="37"/>
      <c r="S532" s="37"/>
      <c r="T532" s="37"/>
      <c r="U532" s="37"/>
      <c r="V532" s="37"/>
      <c r="W532" s="37"/>
      <c r="X532" s="37"/>
      <c r="Y532" s="37"/>
      <c r="Z532" s="37"/>
      <c r="AA532" s="37"/>
      <c r="AB532" s="37"/>
      <c r="AC532" s="37"/>
      <c r="AD532" s="37"/>
      <c r="AE532" s="37"/>
    </row>
  </sheetData>
  <sheetProtection sheet="1" autoFilter="0" formatColumns="0" formatRows="0" objects="1" scenarios="1" spinCount="100000" saltValue="1/YkpJElpasMFabCjI5o4B08/ioykXS/rTW74rlhOSH4koe3vuzgV4GEt4FP9ibsfIfNqv2H2XZV5BiloSRmsg==" hashValue="Nb7fh3s4Yof4HcmOqR8oh3ueTJGrwaGglG+hPmwfBXVGC3b451XWTmbgVMu+sPgu6en7aAsBrpsDqqVWIyEoUQ==" algorithmName="SHA-512" password="CC35"/>
  <autoFilter ref="C127:K531"/>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93</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1347</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ROUND(J129,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ROUND((SUM(BE129:BE558)),  2)</f>
        <v>0</v>
      </c>
      <c r="G33" s="37"/>
      <c r="H33" s="37"/>
      <c r="I33" s="154">
        <v>0.20999999999999999</v>
      </c>
      <c r="J33" s="153">
        <f>ROUND(((SUM(BE129:BE558))*I33),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ROUND((SUM(BF129:BF558)),  2)</f>
        <v>0</v>
      </c>
      <c r="G34" s="37"/>
      <c r="H34" s="37"/>
      <c r="I34" s="154">
        <v>0.14999999999999999</v>
      </c>
      <c r="J34" s="153">
        <f>ROUND(((SUM(BF129:BF558))*I34),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ROUND((SUM(BG129:BG558)),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ROUND((SUM(BH129:BH558)),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ROUND((SUM(BI129:BI558)),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5 - SO 202 Opěrná zeď - úsek IV</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J129</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111</v>
      </c>
      <c r="E97" s="181"/>
      <c r="F97" s="181"/>
      <c r="G97" s="181"/>
      <c r="H97" s="181"/>
      <c r="I97" s="181"/>
      <c r="J97" s="182">
        <f>J130</f>
        <v>0</v>
      </c>
      <c r="K97" s="179"/>
      <c r="L97" s="183"/>
      <c r="S97" s="9"/>
      <c r="T97" s="9"/>
      <c r="U97" s="9"/>
      <c r="V97" s="9"/>
      <c r="W97" s="9"/>
      <c r="X97" s="9"/>
      <c r="Y97" s="9"/>
      <c r="Z97" s="9"/>
      <c r="AA97" s="9"/>
      <c r="AB97" s="9"/>
      <c r="AC97" s="9"/>
      <c r="AD97" s="9"/>
      <c r="AE97" s="9"/>
    </row>
    <row r="98" s="10" customFormat="1" ht="19.92" customHeight="1">
      <c r="A98" s="10"/>
      <c r="B98" s="184"/>
      <c r="C98" s="185"/>
      <c r="D98" s="186" t="s">
        <v>143</v>
      </c>
      <c r="E98" s="187"/>
      <c r="F98" s="187"/>
      <c r="G98" s="187"/>
      <c r="H98" s="187"/>
      <c r="I98" s="187"/>
      <c r="J98" s="188">
        <f>J131</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144</v>
      </c>
      <c r="E99" s="187"/>
      <c r="F99" s="187"/>
      <c r="G99" s="187"/>
      <c r="H99" s="187"/>
      <c r="I99" s="187"/>
      <c r="J99" s="188">
        <f>J191</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145</v>
      </c>
      <c r="E100" s="187"/>
      <c r="F100" s="187"/>
      <c r="G100" s="187"/>
      <c r="H100" s="187"/>
      <c r="I100" s="187"/>
      <c r="J100" s="188">
        <f>J242</f>
        <v>0</v>
      </c>
      <c r="K100" s="185"/>
      <c r="L100" s="189"/>
      <c r="S100" s="10"/>
      <c r="T100" s="10"/>
      <c r="U100" s="10"/>
      <c r="V100" s="10"/>
      <c r="W100" s="10"/>
      <c r="X100" s="10"/>
      <c r="Y100" s="10"/>
      <c r="Z100" s="10"/>
      <c r="AA100" s="10"/>
      <c r="AB100" s="10"/>
      <c r="AC100" s="10"/>
      <c r="AD100" s="10"/>
      <c r="AE100" s="10"/>
    </row>
    <row r="101" s="10" customFormat="1" ht="19.92" customHeight="1">
      <c r="A101" s="10"/>
      <c r="B101" s="184"/>
      <c r="C101" s="185"/>
      <c r="D101" s="186" t="s">
        <v>146</v>
      </c>
      <c r="E101" s="187"/>
      <c r="F101" s="187"/>
      <c r="G101" s="187"/>
      <c r="H101" s="187"/>
      <c r="I101" s="187"/>
      <c r="J101" s="188">
        <f>J299</f>
        <v>0</v>
      </c>
      <c r="K101" s="185"/>
      <c r="L101" s="189"/>
      <c r="S101" s="10"/>
      <c r="T101" s="10"/>
      <c r="U101" s="10"/>
      <c r="V101" s="10"/>
      <c r="W101" s="10"/>
      <c r="X101" s="10"/>
      <c r="Y101" s="10"/>
      <c r="Z101" s="10"/>
      <c r="AA101" s="10"/>
      <c r="AB101" s="10"/>
      <c r="AC101" s="10"/>
      <c r="AD101" s="10"/>
      <c r="AE101" s="10"/>
    </row>
    <row r="102" s="10" customFormat="1" ht="19.92" customHeight="1">
      <c r="A102" s="10"/>
      <c r="B102" s="184"/>
      <c r="C102" s="185"/>
      <c r="D102" s="186" t="s">
        <v>147</v>
      </c>
      <c r="E102" s="187"/>
      <c r="F102" s="187"/>
      <c r="G102" s="187"/>
      <c r="H102" s="187"/>
      <c r="I102" s="187"/>
      <c r="J102" s="188">
        <f>J308</f>
        <v>0</v>
      </c>
      <c r="K102" s="185"/>
      <c r="L102" s="189"/>
      <c r="S102" s="10"/>
      <c r="T102" s="10"/>
      <c r="U102" s="10"/>
      <c r="V102" s="10"/>
      <c r="W102" s="10"/>
      <c r="X102" s="10"/>
      <c r="Y102" s="10"/>
      <c r="Z102" s="10"/>
      <c r="AA102" s="10"/>
      <c r="AB102" s="10"/>
      <c r="AC102" s="10"/>
      <c r="AD102" s="10"/>
      <c r="AE102" s="10"/>
    </row>
    <row r="103" s="10" customFormat="1" ht="19.92" customHeight="1">
      <c r="A103" s="10"/>
      <c r="B103" s="184"/>
      <c r="C103" s="185"/>
      <c r="D103" s="186" t="s">
        <v>148</v>
      </c>
      <c r="E103" s="187"/>
      <c r="F103" s="187"/>
      <c r="G103" s="187"/>
      <c r="H103" s="187"/>
      <c r="I103" s="187"/>
      <c r="J103" s="188">
        <f>J333</f>
        <v>0</v>
      </c>
      <c r="K103" s="185"/>
      <c r="L103" s="189"/>
      <c r="S103" s="10"/>
      <c r="T103" s="10"/>
      <c r="U103" s="10"/>
      <c r="V103" s="10"/>
      <c r="W103" s="10"/>
      <c r="X103" s="10"/>
      <c r="Y103" s="10"/>
      <c r="Z103" s="10"/>
      <c r="AA103" s="10"/>
      <c r="AB103" s="10"/>
      <c r="AC103" s="10"/>
      <c r="AD103" s="10"/>
      <c r="AE103" s="10"/>
    </row>
    <row r="104" s="10" customFormat="1" ht="19.92" customHeight="1">
      <c r="A104" s="10"/>
      <c r="B104" s="184"/>
      <c r="C104" s="185"/>
      <c r="D104" s="186" t="s">
        <v>112</v>
      </c>
      <c r="E104" s="187"/>
      <c r="F104" s="187"/>
      <c r="G104" s="187"/>
      <c r="H104" s="187"/>
      <c r="I104" s="187"/>
      <c r="J104" s="188">
        <f>J346</f>
        <v>0</v>
      </c>
      <c r="K104" s="185"/>
      <c r="L104" s="189"/>
      <c r="S104" s="10"/>
      <c r="T104" s="10"/>
      <c r="U104" s="10"/>
      <c r="V104" s="10"/>
      <c r="W104" s="10"/>
      <c r="X104" s="10"/>
      <c r="Y104" s="10"/>
      <c r="Z104" s="10"/>
      <c r="AA104" s="10"/>
      <c r="AB104" s="10"/>
      <c r="AC104" s="10"/>
      <c r="AD104" s="10"/>
      <c r="AE104" s="10"/>
    </row>
    <row r="105" s="10" customFormat="1" ht="19.92" customHeight="1">
      <c r="A105" s="10"/>
      <c r="B105" s="184"/>
      <c r="C105" s="185"/>
      <c r="D105" s="186" t="s">
        <v>150</v>
      </c>
      <c r="E105" s="187"/>
      <c r="F105" s="187"/>
      <c r="G105" s="187"/>
      <c r="H105" s="187"/>
      <c r="I105" s="187"/>
      <c r="J105" s="188">
        <f>J480</f>
        <v>0</v>
      </c>
      <c r="K105" s="185"/>
      <c r="L105" s="189"/>
      <c r="S105" s="10"/>
      <c r="T105" s="10"/>
      <c r="U105" s="10"/>
      <c r="V105" s="10"/>
      <c r="W105" s="10"/>
      <c r="X105" s="10"/>
      <c r="Y105" s="10"/>
      <c r="Z105" s="10"/>
      <c r="AA105" s="10"/>
      <c r="AB105" s="10"/>
      <c r="AC105" s="10"/>
      <c r="AD105" s="10"/>
      <c r="AE105" s="10"/>
    </row>
    <row r="106" s="10" customFormat="1" ht="19.92" customHeight="1">
      <c r="A106" s="10"/>
      <c r="B106" s="184"/>
      <c r="C106" s="185"/>
      <c r="D106" s="186" t="s">
        <v>151</v>
      </c>
      <c r="E106" s="187"/>
      <c r="F106" s="187"/>
      <c r="G106" s="187"/>
      <c r="H106" s="187"/>
      <c r="I106" s="187"/>
      <c r="J106" s="188">
        <f>J504</f>
        <v>0</v>
      </c>
      <c r="K106" s="185"/>
      <c r="L106" s="189"/>
      <c r="S106" s="10"/>
      <c r="T106" s="10"/>
      <c r="U106" s="10"/>
      <c r="V106" s="10"/>
      <c r="W106" s="10"/>
      <c r="X106" s="10"/>
      <c r="Y106" s="10"/>
      <c r="Z106" s="10"/>
      <c r="AA106" s="10"/>
      <c r="AB106" s="10"/>
      <c r="AC106" s="10"/>
      <c r="AD106" s="10"/>
      <c r="AE106" s="10"/>
    </row>
    <row r="107" s="9" customFormat="1" ht="24.96" customHeight="1">
      <c r="A107" s="9"/>
      <c r="B107" s="178"/>
      <c r="C107" s="179"/>
      <c r="D107" s="180" t="s">
        <v>152</v>
      </c>
      <c r="E107" s="181"/>
      <c r="F107" s="181"/>
      <c r="G107" s="181"/>
      <c r="H107" s="181"/>
      <c r="I107" s="181"/>
      <c r="J107" s="182">
        <f>J509</f>
        <v>0</v>
      </c>
      <c r="K107" s="179"/>
      <c r="L107" s="183"/>
      <c r="S107" s="9"/>
      <c r="T107" s="9"/>
      <c r="U107" s="9"/>
      <c r="V107" s="9"/>
      <c r="W107" s="9"/>
      <c r="X107" s="9"/>
      <c r="Y107" s="9"/>
      <c r="Z107" s="9"/>
      <c r="AA107" s="9"/>
      <c r="AB107" s="9"/>
      <c r="AC107" s="9"/>
      <c r="AD107" s="9"/>
      <c r="AE107" s="9"/>
    </row>
    <row r="108" s="10" customFormat="1" ht="19.92" customHeight="1">
      <c r="A108" s="10"/>
      <c r="B108" s="184"/>
      <c r="C108" s="185"/>
      <c r="D108" s="186" t="s">
        <v>153</v>
      </c>
      <c r="E108" s="187"/>
      <c r="F108" s="187"/>
      <c r="G108" s="187"/>
      <c r="H108" s="187"/>
      <c r="I108" s="187"/>
      <c r="J108" s="188">
        <f>J510</f>
        <v>0</v>
      </c>
      <c r="K108" s="185"/>
      <c r="L108" s="189"/>
      <c r="S108" s="10"/>
      <c r="T108" s="10"/>
      <c r="U108" s="10"/>
      <c r="V108" s="10"/>
      <c r="W108" s="10"/>
      <c r="X108" s="10"/>
      <c r="Y108" s="10"/>
      <c r="Z108" s="10"/>
      <c r="AA108" s="10"/>
      <c r="AB108" s="10"/>
      <c r="AC108" s="10"/>
      <c r="AD108" s="10"/>
      <c r="AE108" s="10"/>
    </row>
    <row r="109" s="10" customFormat="1" ht="19.92" customHeight="1">
      <c r="A109" s="10"/>
      <c r="B109" s="184"/>
      <c r="C109" s="185"/>
      <c r="D109" s="186" t="s">
        <v>1348</v>
      </c>
      <c r="E109" s="187"/>
      <c r="F109" s="187"/>
      <c r="G109" s="187"/>
      <c r="H109" s="187"/>
      <c r="I109" s="187"/>
      <c r="J109" s="188">
        <f>J542</f>
        <v>0</v>
      </c>
      <c r="K109" s="185"/>
      <c r="L109" s="189"/>
      <c r="S109" s="10"/>
      <c r="T109" s="10"/>
      <c r="U109" s="10"/>
      <c r="V109" s="10"/>
      <c r="W109" s="10"/>
      <c r="X109" s="10"/>
      <c r="Y109" s="10"/>
      <c r="Z109" s="10"/>
      <c r="AA109" s="10"/>
      <c r="AB109" s="10"/>
      <c r="AC109" s="10"/>
      <c r="AD109" s="10"/>
      <c r="AE109" s="10"/>
    </row>
    <row r="110" s="2" customFormat="1" ht="21.84"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2" customFormat="1" ht="6.96" customHeight="1">
      <c r="A111" s="37"/>
      <c r="B111" s="65"/>
      <c r="C111" s="66"/>
      <c r="D111" s="66"/>
      <c r="E111" s="66"/>
      <c r="F111" s="66"/>
      <c r="G111" s="66"/>
      <c r="H111" s="66"/>
      <c r="I111" s="66"/>
      <c r="J111" s="66"/>
      <c r="K111" s="66"/>
      <c r="L111" s="62"/>
      <c r="S111" s="37"/>
      <c r="T111" s="37"/>
      <c r="U111" s="37"/>
      <c r="V111" s="37"/>
      <c r="W111" s="37"/>
      <c r="X111" s="37"/>
      <c r="Y111" s="37"/>
      <c r="Z111" s="37"/>
      <c r="AA111" s="37"/>
      <c r="AB111" s="37"/>
      <c r="AC111" s="37"/>
      <c r="AD111" s="37"/>
      <c r="AE111" s="37"/>
    </row>
    <row r="115" s="2" customFormat="1" ht="6.96" customHeight="1">
      <c r="A115" s="37"/>
      <c r="B115" s="67"/>
      <c r="C115" s="68"/>
      <c r="D115" s="68"/>
      <c r="E115" s="68"/>
      <c r="F115" s="68"/>
      <c r="G115" s="68"/>
      <c r="H115" s="68"/>
      <c r="I115" s="68"/>
      <c r="J115" s="68"/>
      <c r="K115" s="68"/>
      <c r="L115" s="62"/>
      <c r="S115" s="37"/>
      <c r="T115" s="37"/>
      <c r="U115" s="37"/>
      <c r="V115" s="37"/>
      <c r="W115" s="37"/>
      <c r="X115" s="37"/>
      <c r="Y115" s="37"/>
      <c r="Z115" s="37"/>
      <c r="AA115" s="37"/>
      <c r="AB115" s="37"/>
      <c r="AC115" s="37"/>
      <c r="AD115" s="37"/>
      <c r="AE115" s="37"/>
    </row>
    <row r="116" s="2" customFormat="1" ht="24.96" customHeight="1">
      <c r="A116" s="37"/>
      <c r="B116" s="38"/>
      <c r="C116" s="22" t="s">
        <v>113</v>
      </c>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2" customFormat="1" ht="6.96"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2" customFormat="1" ht="12" customHeight="1">
      <c r="A118" s="37"/>
      <c r="B118" s="38"/>
      <c r="C118" s="31" t="s">
        <v>16</v>
      </c>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2" customFormat="1" ht="16.5" customHeight="1">
      <c r="A119" s="37"/>
      <c r="B119" s="38"/>
      <c r="C119" s="39"/>
      <c r="D119" s="39"/>
      <c r="E119" s="173" t="str">
        <f>E7</f>
        <v>Komořanská - oprava opěrné zdi, Praha 12, č. akce 999182</v>
      </c>
      <c r="F119" s="31"/>
      <c r="G119" s="31"/>
      <c r="H119" s="31"/>
      <c r="I119" s="39"/>
      <c r="J119" s="39"/>
      <c r="K119" s="39"/>
      <c r="L119" s="62"/>
      <c r="S119" s="37"/>
      <c r="T119" s="37"/>
      <c r="U119" s="37"/>
      <c r="V119" s="37"/>
      <c r="W119" s="37"/>
      <c r="X119" s="37"/>
      <c r="Y119" s="37"/>
      <c r="Z119" s="37"/>
      <c r="AA119" s="37"/>
      <c r="AB119" s="37"/>
      <c r="AC119" s="37"/>
      <c r="AD119" s="37"/>
      <c r="AE119" s="37"/>
    </row>
    <row r="120" s="2" customFormat="1" ht="12" customHeight="1">
      <c r="A120" s="37"/>
      <c r="B120" s="38"/>
      <c r="C120" s="31" t="s">
        <v>104</v>
      </c>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2" customFormat="1" ht="16.5" customHeight="1">
      <c r="A121" s="37"/>
      <c r="B121" s="38"/>
      <c r="C121" s="39"/>
      <c r="D121" s="39"/>
      <c r="E121" s="75" t="str">
        <f>E9</f>
        <v>5 - SO 202 Opěrná zeď - úsek IV</v>
      </c>
      <c r="F121" s="39"/>
      <c r="G121" s="39"/>
      <c r="H121" s="39"/>
      <c r="I121" s="39"/>
      <c r="J121" s="39"/>
      <c r="K121" s="39"/>
      <c r="L121" s="62"/>
      <c r="S121" s="37"/>
      <c r="T121" s="37"/>
      <c r="U121" s="37"/>
      <c r="V121" s="37"/>
      <c r="W121" s="37"/>
      <c r="X121" s="37"/>
      <c r="Y121" s="37"/>
      <c r="Z121" s="37"/>
      <c r="AA121" s="37"/>
      <c r="AB121" s="37"/>
      <c r="AC121" s="37"/>
      <c r="AD121" s="37"/>
      <c r="AE121" s="37"/>
    </row>
    <row r="122" s="2" customFormat="1" ht="6.96"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2" customFormat="1" ht="12" customHeight="1">
      <c r="A123" s="37"/>
      <c r="B123" s="38"/>
      <c r="C123" s="31" t="s">
        <v>20</v>
      </c>
      <c r="D123" s="39"/>
      <c r="E123" s="39"/>
      <c r="F123" s="26" t="str">
        <f>F12</f>
        <v xml:space="preserve"> </v>
      </c>
      <c r="G123" s="39"/>
      <c r="H123" s="39"/>
      <c r="I123" s="31" t="s">
        <v>22</v>
      </c>
      <c r="J123" s="78" t="str">
        <f>IF(J12="","",J12)</f>
        <v>14. 4. 2021</v>
      </c>
      <c r="K123" s="39"/>
      <c r="L123" s="62"/>
      <c r="S123" s="37"/>
      <c r="T123" s="37"/>
      <c r="U123" s="37"/>
      <c r="V123" s="37"/>
      <c r="W123" s="37"/>
      <c r="X123" s="37"/>
      <c r="Y123" s="37"/>
      <c r="Z123" s="37"/>
      <c r="AA123" s="37"/>
      <c r="AB123" s="37"/>
      <c r="AC123" s="37"/>
      <c r="AD123" s="37"/>
      <c r="AE123" s="37"/>
    </row>
    <row r="124" s="2" customFormat="1" ht="6.96" customHeight="1">
      <c r="A124" s="37"/>
      <c r="B124" s="38"/>
      <c r="C124" s="39"/>
      <c r="D124" s="39"/>
      <c r="E124" s="39"/>
      <c r="F124" s="39"/>
      <c r="G124" s="39"/>
      <c r="H124" s="39"/>
      <c r="I124" s="39"/>
      <c r="J124" s="39"/>
      <c r="K124" s="39"/>
      <c r="L124" s="62"/>
      <c r="S124" s="37"/>
      <c r="T124" s="37"/>
      <c r="U124" s="37"/>
      <c r="V124" s="37"/>
      <c r="W124" s="37"/>
      <c r="X124" s="37"/>
      <c r="Y124" s="37"/>
      <c r="Z124" s="37"/>
      <c r="AA124" s="37"/>
      <c r="AB124" s="37"/>
      <c r="AC124" s="37"/>
      <c r="AD124" s="37"/>
      <c r="AE124" s="37"/>
    </row>
    <row r="125" s="2" customFormat="1" ht="15.15" customHeight="1">
      <c r="A125" s="37"/>
      <c r="B125" s="38"/>
      <c r="C125" s="31" t="s">
        <v>24</v>
      </c>
      <c r="D125" s="39"/>
      <c r="E125" s="39"/>
      <c r="F125" s="26" t="str">
        <f>E15</f>
        <v xml:space="preserve"> </v>
      </c>
      <c r="G125" s="39"/>
      <c r="H125" s="39"/>
      <c r="I125" s="31" t="s">
        <v>29</v>
      </c>
      <c r="J125" s="35" t="str">
        <f>E21</f>
        <v xml:space="preserve"> </v>
      </c>
      <c r="K125" s="39"/>
      <c r="L125" s="62"/>
      <c r="S125" s="37"/>
      <c r="T125" s="37"/>
      <c r="U125" s="37"/>
      <c r="V125" s="37"/>
      <c r="W125" s="37"/>
      <c r="X125" s="37"/>
      <c r="Y125" s="37"/>
      <c r="Z125" s="37"/>
      <c r="AA125" s="37"/>
      <c r="AB125" s="37"/>
      <c r="AC125" s="37"/>
      <c r="AD125" s="37"/>
      <c r="AE125" s="37"/>
    </row>
    <row r="126" s="2" customFormat="1" ht="15.15" customHeight="1">
      <c r="A126" s="37"/>
      <c r="B126" s="38"/>
      <c r="C126" s="31" t="s">
        <v>27</v>
      </c>
      <c r="D126" s="39"/>
      <c r="E126" s="39"/>
      <c r="F126" s="26" t="str">
        <f>IF(E18="","",E18)</f>
        <v>Vyplň údaj</v>
      </c>
      <c r="G126" s="39"/>
      <c r="H126" s="39"/>
      <c r="I126" s="31" t="s">
        <v>31</v>
      </c>
      <c r="J126" s="35" t="str">
        <f>E24</f>
        <v xml:space="preserve"> </v>
      </c>
      <c r="K126" s="39"/>
      <c r="L126" s="62"/>
      <c r="S126" s="37"/>
      <c r="T126" s="37"/>
      <c r="U126" s="37"/>
      <c r="V126" s="37"/>
      <c r="W126" s="37"/>
      <c r="X126" s="37"/>
      <c r="Y126" s="37"/>
      <c r="Z126" s="37"/>
      <c r="AA126" s="37"/>
      <c r="AB126" s="37"/>
      <c r="AC126" s="37"/>
      <c r="AD126" s="37"/>
      <c r="AE126" s="37"/>
    </row>
    <row r="127" s="2" customFormat="1" ht="10.32" customHeight="1">
      <c r="A127" s="37"/>
      <c r="B127" s="38"/>
      <c r="C127" s="39"/>
      <c r="D127" s="39"/>
      <c r="E127" s="39"/>
      <c r="F127" s="39"/>
      <c r="G127" s="39"/>
      <c r="H127" s="39"/>
      <c r="I127" s="39"/>
      <c r="J127" s="39"/>
      <c r="K127" s="39"/>
      <c r="L127" s="62"/>
      <c r="S127" s="37"/>
      <c r="T127" s="37"/>
      <c r="U127" s="37"/>
      <c r="V127" s="37"/>
      <c r="W127" s="37"/>
      <c r="X127" s="37"/>
      <c r="Y127" s="37"/>
      <c r="Z127" s="37"/>
      <c r="AA127" s="37"/>
      <c r="AB127" s="37"/>
      <c r="AC127" s="37"/>
      <c r="AD127" s="37"/>
      <c r="AE127" s="37"/>
    </row>
    <row r="128" s="11" customFormat="1" ht="29.28" customHeight="1">
      <c r="A128" s="190"/>
      <c r="B128" s="191"/>
      <c r="C128" s="192" t="s">
        <v>114</v>
      </c>
      <c r="D128" s="193" t="s">
        <v>58</v>
      </c>
      <c r="E128" s="193" t="s">
        <v>54</v>
      </c>
      <c r="F128" s="193" t="s">
        <v>55</v>
      </c>
      <c r="G128" s="193" t="s">
        <v>115</v>
      </c>
      <c r="H128" s="193" t="s">
        <v>116</v>
      </c>
      <c r="I128" s="193" t="s">
        <v>117</v>
      </c>
      <c r="J128" s="193" t="s">
        <v>108</v>
      </c>
      <c r="K128" s="194" t="s">
        <v>118</v>
      </c>
      <c r="L128" s="195"/>
      <c r="M128" s="99" t="s">
        <v>1</v>
      </c>
      <c r="N128" s="100" t="s">
        <v>37</v>
      </c>
      <c r="O128" s="100" t="s">
        <v>119</v>
      </c>
      <c r="P128" s="100" t="s">
        <v>120</v>
      </c>
      <c r="Q128" s="100" t="s">
        <v>121</v>
      </c>
      <c r="R128" s="100" t="s">
        <v>122</v>
      </c>
      <c r="S128" s="100" t="s">
        <v>123</v>
      </c>
      <c r="T128" s="101" t="s">
        <v>124</v>
      </c>
      <c r="U128" s="190"/>
      <c r="V128" s="190"/>
      <c r="W128" s="190"/>
      <c r="X128" s="190"/>
      <c r="Y128" s="190"/>
      <c r="Z128" s="190"/>
      <c r="AA128" s="190"/>
      <c r="AB128" s="190"/>
      <c r="AC128" s="190"/>
      <c r="AD128" s="190"/>
      <c r="AE128" s="190"/>
    </row>
    <row r="129" s="2" customFormat="1" ht="22.8" customHeight="1">
      <c r="A129" s="37"/>
      <c r="B129" s="38"/>
      <c r="C129" s="106" t="s">
        <v>125</v>
      </c>
      <c r="D129" s="39"/>
      <c r="E129" s="39"/>
      <c r="F129" s="39"/>
      <c r="G129" s="39"/>
      <c r="H129" s="39"/>
      <c r="I129" s="39"/>
      <c r="J129" s="196">
        <f>BK129</f>
        <v>0</v>
      </c>
      <c r="K129" s="39"/>
      <c r="L129" s="43"/>
      <c r="M129" s="102"/>
      <c r="N129" s="197"/>
      <c r="O129" s="103"/>
      <c r="P129" s="198">
        <f>P130+P509</f>
        <v>0</v>
      </c>
      <c r="Q129" s="103"/>
      <c r="R129" s="198">
        <f>R130+R509</f>
        <v>655.20314624000002</v>
      </c>
      <c r="S129" s="103"/>
      <c r="T129" s="199">
        <f>T130+T509</f>
        <v>302.37417600000003</v>
      </c>
      <c r="U129" s="37"/>
      <c r="V129" s="37"/>
      <c r="W129" s="37"/>
      <c r="X129" s="37"/>
      <c r="Y129" s="37"/>
      <c r="Z129" s="37"/>
      <c r="AA129" s="37"/>
      <c r="AB129" s="37"/>
      <c r="AC129" s="37"/>
      <c r="AD129" s="37"/>
      <c r="AE129" s="37"/>
      <c r="AT129" s="16" t="s">
        <v>72</v>
      </c>
      <c r="AU129" s="16" t="s">
        <v>110</v>
      </c>
      <c r="BK129" s="200">
        <f>BK130+BK509</f>
        <v>0</v>
      </c>
    </row>
    <row r="130" s="12" customFormat="1" ht="25.92" customHeight="1">
      <c r="A130" s="12"/>
      <c r="B130" s="201"/>
      <c r="C130" s="202"/>
      <c r="D130" s="203" t="s">
        <v>72</v>
      </c>
      <c r="E130" s="204" t="s">
        <v>126</v>
      </c>
      <c r="F130" s="204" t="s">
        <v>127</v>
      </c>
      <c r="G130" s="202"/>
      <c r="H130" s="202"/>
      <c r="I130" s="205"/>
      <c r="J130" s="206">
        <f>BK130</f>
        <v>0</v>
      </c>
      <c r="K130" s="202"/>
      <c r="L130" s="207"/>
      <c r="M130" s="208"/>
      <c r="N130" s="209"/>
      <c r="O130" s="209"/>
      <c r="P130" s="210">
        <f>P131+P191+P242+P299+P308+P333+P346+P480+P504</f>
        <v>0</v>
      </c>
      <c r="Q130" s="209"/>
      <c r="R130" s="210">
        <f>R131+R191+R242+R299+R308+R333+R346+R480+R504</f>
        <v>654.37080314000002</v>
      </c>
      <c r="S130" s="209"/>
      <c r="T130" s="211">
        <f>T131+T191+T242+T299+T308+T333+T346+T480+T504</f>
        <v>301.98317600000001</v>
      </c>
      <c r="U130" s="12"/>
      <c r="V130" s="12"/>
      <c r="W130" s="12"/>
      <c r="X130" s="12"/>
      <c r="Y130" s="12"/>
      <c r="Z130" s="12"/>
      <c r="AA130" s="12"/>
      <c r="AB130" s="12"/>
      <c r="AC130" s="12"/>
      <c r="AD130" s="12"/>
      <c r="AE130" s="12"/>
      <c r="AR130" s="212" t="s">
        <v>78</v>
      </c>
      <c r="AT130" s="213" t="s">
        <v>72</v>
      </c>
      <c r="AU130" s="213" t="s">
        <v>73</v>
      </c>
      <c r="AY130" s="212" t="s">
        <v>128</v>
      </c>
      <c r="BK130" s="214">
        <f>BK131+BK191+BK242+BK299+BK308+BK333+BK346+BK480+BK504</f>
        <v>0</v>
      </c>
    </row>
    <row r="131" s="12" customFormat="1" ht="22.8" customHeight="1">
      <c r="A131" s="12"/>
      <c r="B131" s="201"/>
      <c r="C131" s="202"/>
      <c r="D131" s="203" t="s">
        <v>72</v>
      </c>
      <c r="E131" s="233" t="s">
        <v>78</v>
      </c>
      <c r="F131" s="233" t="s">
        <v>154</v>
      </c>
      <c r="G131" s="202"/>
      <c r="H131" s="202"/>
      <c r="I131" s="205"/>
      <c r="J131" s="234">
        <f>BK131</f>
        <v>0</v>
      </c>
      <c r="K131" s="202"/>
      <c r="L131" s="207"/>
      <c r="M131" s="208"/>
      <c r="N131" s="209"/>
      <c r="O131" s="209"/>
      <c r="P131" s="210">
        <f>SUM(P132:P190)</f>
        <v>0</v>
      </c>
      <c r="Q131" s="209"/>
      <c r="R131" s="210">
        <f>SUM(R132:R190)</f>
        <v>333.737393</v>
      </c>
      <c r="S131" s="209"/>
      <c r="T131" s="211">
        <f>SUM(T132:T190)</f>
        <v>84.197500000000005</v>
      </c>
      <c r="U131" s="12"/>
      <c r="V131" s="12"/>
      <c r="W131" s="12"/>
      <c r="X131" s="12"/>
      <c r="Y131" s="12"/>
      <c r="Z131" s="12"/>
      <c r="AA131" s="12"/>
      <c r="AB131" s="12"/>
      <c r="AC131" s="12"/>
      <c r="AD131" s="12"/>
      <c r="AE131" s="12"/>
      <c r="AR131" s="212" t="s">
        <v>78</v>
      </c>
      <c r="AT131" s="213" t="s">
        <v>72</v>
      </c>
      <c r="AU131" s="213" t="s">
        <v>78</v>
      </c>
      <c r="AY131" s="212" t="s">
        <v>128</v>
      </c>
      <c r="BK131" s="214">
        <f>SUM(BK132:BK190)</f>
        <v>0</v>
      </c>
    </row>
    <row r="132" s="2" customFormat="1">
      <c r="A132" s="37"/>
      <c r="B132" s="38"/>
      <c r="C132" s="215" t="s">
        <v>78</v>
      </c>
      <c r="D132" s="215" t="s">
        <v>129</v>
      </c>
      <c r="E132" s="216" t="s">
        <v>1349</v>
      </c>
      <c r="F132" s="217" t="s">
        <v>1350</v>
      </c>
      <c r="G132" s="218" t="s">
        <v>157</v>
      </c>
      <c r="H132" s="219">
        <v>27</v>
      </c>
      <c r="I132" s="220"/>
      <c r="J132" s="221">
        <f>ROUND(I132*H132,2)</f>
        <v>0</v>
      </c>
      <c r="K132" s="217" t="s">
        <v>158</v>
      </c>
      <c r="L132" s="43"/>
      <c r="M132" s="222" t="s">
        <v>1</v>
      </c>
      <c r="N132" s="223" t="s">
        <v>38</v>
      </c>
      <c r="O132" s="90"/>
      <c r="P132" s="224">
        <f>O132*H132</f>
        <v>0</v>
      </c>
      <c r="Q132" s="224">
        <v>0</v>
      </c>
      <c r="R132" s="224">
        <f>Q132*H132</f>
        <v>0</v>
      </c>
      <c r="S132" s="224">
        <v>0.44</v>
      </c>
      <c r="T132" s="225">
        <f>S132*H132</f>
        <v>11.880000000000001</v>
      </c>
      <c r="U132" s="37"/>
      <c r="V132" s="37"/>
      <c r="W132" s="37"/>
      <c r="X132" s="37"/>
      <c r="Y132" s="37"/>
      <c r="Z132" s="37"/>
      <c r="AA132" s="37"/>
      <c r="AB132" s="37"/>
      <c r="AC132" s="37"/>
      <c r="AD132" s="37"/>
      <c r="AE132" s="37"/>
      <c r="AR132" s="226" t="s">
        <v>88</v>
      </c>
      <c r="AT132" s="226" t="s">
        <v>129</v>
      </c>
      <c r="AU132" s="226" t="s">
        <v>82</v>
      </c>
      <c r="AY132" s="16" t="s">
        <v>128</v>
      </c>
      <c r="BE132" s="227">
        <f>IF(N132="základní",J132,0)</f>
        <v>0</v>
      </c>
      <c r="BF132" s="227">
        <f>IF(N132="snížená",J132,0)</f>
        <v>0</v>
      </c>
      <c r="BG132" s="227">
        <f>IF(N132="zákl. přenesená",J132,0)</f>
        <v>0</v>
      </c>
      <c r="BH132" s="227">
        <f>IF(N132="sníž. přenesená",J132,0)</f>
        <v>0</v>
      </c>
      <c r="BI132" s="227">
        <f>IF(N132="nulová",J132,0)</f>
        <v>0</v>
      </c>
      <c r="BJ132" s="16" t="s">
        <v>78</v>
      </c>
      <c r="BK132" s="227">
        <f>ROUND(I132*H132,2)</f>
        <v>0</v>
      </c>
      <c r="BL132" s="16" t="s">
        <v>88</v>
      </c>
      <c r="BM132" s="226" t="s">
        <v>1351</v>
      </c>
    </row>
    <row r="133" s="2" customFormat="1">
      <c r="A133" s="37"/>
      <c r="B133" s="38"/>
      <c r="C133" s="39"/>
      <c r="D133" s="228" t="s">
        <v>160</v>
      </c>
      <c r="E133" s="39"/>
      <c r="F133" s="239" t="s">
        <v>1352</v>
      </c>
      <c r="G133" s="39"/>
      <c r="H133" s="39"/>
      <c r="I133" s="230"/>
      <c r="J133" s="39"/>
      <c r="K133" s="39"/>
      <c r="L133" s="43"/>
      <c r="M133" s="231"/>
      <c r="N133" s="232"/>
      <c r="O133" s="90"/>
      <c r="P133" s="90"/>
      <c r="Q133" s="90"/>
      <c r="R133" s="90"/>
      <c r="S133" s="90"/>
      <c r="T133" s="91"/>
      <c r="U133" s="37"/>
      <c r="V133" s="37"/>
      <c r="W133" s="37"/>
      <c r="X133" s="37"/>
      <c r="Y133" s="37"/>
      <c r="Z133" s="37"/>
      <c r="AA133" s="37"/>
      <c r="AB133" s="37"/>
      <c r="AC133" s="37"/>
      <c r="AD133" s="37"/>
      <c r="AE133" s="37"/>
      <c r="AT133" s="16" t="s">
        <v>160</v>
      </c>
      <c r="AU133" s="16" t="s">
        <v>82</v>
      </c>
    </row>
    <row r="134" s="2" customFormat="1">
      <c r="A134" s="37"/>
      <c r="B134" s="38"/>
      <c r="C134" s="39"/>
      <c r="D134" s="228" t="s">
        <v>134</v>
      </c>
      <c r="E134" s="39"/>
      <c r="F134" s="229" t="s">
        <v>1353</v>
      </c>
      <c r="G134" s="39"/>
      <c r="H134" s="39"/>
      <c r="I134" s="230"/>
      <c r="J134" s="39"/>
      <c r="K134" s="39"/>
      <c r="L134" s="43"/>
      <c r="M134" s="231"/>
      <c r="N134" s="232"/>
      <c r="O134" s="90"/>
      <c r="P134" s="90"/>
      <c r="Q134" s="90"/>
      <c r="R134" s="90"/>
      <c r="S134" s="90"/>
      <c r="T134" s="91"/>
      <c r="U134" s="37"/>
      <c r="V134" s="37"/>
      <c r="W134" s="37"/>
      <c r="X134" s="37"/>
      <c r="Y134" s="37"/>
      <c r="Z134" s="37"/>
      <c r="AA134" s="37"/>
      <c r="AB134" s="37"/>
      <c r="AC134" s="37"/>
      <c r="AD134" s="37"/>
      <c r="AE134" s="37"/>
      <c r="AT134" s="16" t="s">
        <v>134</v>
      </c>
      <c r="AU134" s="16" t="s">
        <v>82</v>
      </c>
    </row>
    <row r="135" s="13" customFormat="1">
      <c r="A135" s="13"/>
      <c r="B135" s="240"/>
      <c r="C135" s="241"/>
      <c r="D135" s="228" t="s">
        <v>162</v>
      </c>
      <c r="E135" s="242" t="s">
        <v>1</v>
      </c>
      <c r="F135" s="243" t="s">
        <v>1354</v>
      </c>
      <c r="G135" s="241"/>
      <c r="H135" s="244">
        <v>27</v>
      </c>
      <c r="I135" s="245"/>
      <c r="J135" s="241"/>
      <c r="K135" s="241"/>
      <c r="L135" s="246"/>
      <c r="M135" s="247"/>
      <c r="N135" s="248"/>
      <c r="O135" s="248"/>
      <c r="P135" s="248"/>
      <c r="Q135" s="248"/>
      <c r="R135" s="248"/>
      <c r="S135" s="248"/>
      <c r="T135" s="249"/>
      <c r="U135" s="13"/>
      <c r="V135" s="13"/>
      <c r="W135" s="13"/>
      <c r="X135" s="13"/>
      <c r="Y135" s="13"/>
      <c r="Z135" s="13"/>
      <c r="AA135" s="13"/>
      <c r="AB135" s="13"/>
      <c r="AC135" s="13"/>
      <c r="AD135" s="13"/>
      <c r="AE135" s="13"/>
      <c r="AT135" s="250" t="s">
        <v>162</v>
      </c>
      <c r="AU135" s="250" t="s">
        <v>82</v>
      </c>
      <c r="AV135" s="13" t="s">
        <v>82</v>
      </c>
      <c r="AW135" s="13" t="s">
        <v>30</v>
      </c>
      <c r="AX135" s="13" t="s">
        <v>78</v>
      </c>
      <c r="AY135" s="250" t="s">
        <v>128</v>
      </c>
    </row>
    <row r="136" s="2" customFormat="1">
      <c r="A136" s="37"/>
      <c r="B136" s="38"/>
      <c r="C136" s="215" t="s">
        <v>82</v>
      </c>
      <c r="D136" s="215" t="s">
        <v>129</v>
      </c>
      <c r="E136" s="216" t="s">
        <v>164</v>
      </c>
      <c r="F136" s="217" t="s">
        <v>165</v>
      </c>
      <c r="G136" s="218" t="s">
        <v>157</v>
      </c>
      <c r="H136" s="219">
        <v>126.40000000000001</v>
      </c>
      <c r="I136" s="220"/>
      <c r="J136" s="221">
        <f>ROUND(I136*H136,2)</f>
        <v>0</v>
      </c>
      <c r="K136" s="217" t="s">
        <v>158</v>
      </c>
      <c r="L136" s="43"/>
      <c r="M136" s="222" t="s">
        <v>1</v>
      </c>
      <c r="N136" s="223" t="s">
        <v>38</v>
      </c>
      <c r="O136" s="90"/>
      <c r="P136" s="224">
        <f>O136*H136</f>
        <v>0</v>
      </c>
      <c r="Q136" s="224">
        <v>0.00017000000000000001</v>
      </c>
      <c r="R136" s="224">
        <f>Q136*H136</f>
        <v>0.021488000000000004</v>
      </c>
      <c r="S136" s="224">
        <v>0.46000000000000002</v>
      </c>
      <c r="T136" s="225">
        <f>S136*H136</f>
        <v>58.144000000000005</v>
      </c>
      <c r="U136" s="37"/>
      <c r="V136" s="37"/>
      <c r="W136" s="37"/>
      <c r="X136" s="37"/>
      <c r="Y136" s="37"/>
      <c r="Z136" s="37"/>
      <c r="AA136" s="37"/>
      <c r="AB136" s="37"/>
      <c r="AC136" s="37"/>
      <c r="AD136" s="37"/>
      <c r="AE136" s="37"/>
      <c r="AR136" s="226" t="s">
        <v>88</v>
      </c>
      <c r="AT136" s="226" t="s">
        <v>129</v>
      </c>
      <c r="AU136" s="226" t="s">
        <v>82</v>
      </c>
      <c r="AY136" s="16" t="s">
        <v>128</v>
      </c>
      <c r="BE136" s="227">
        <f>IF(N136="základní",J136,0)</f>
        <v>0</v>
      </c>
      <c r="BF136" s="227">
        <f>IF(N136="snížená",J136,0)</f>
        <v>0</v>
      </c>
      <c r="BG136" s="227">
        <f>IF(N136="zákl. přenesená",J136,0)</f>
        <v>0</v>
      </c>
      <c r="BH136" s="227">
        <f>IF(N136="sníž. přenesená",J136,0)</f>
        <v>0</v>
      </c>
      <c r="BI136" s="227">
        <f>IF(N136="nulová",J136,0)</f>
        <v>0</v>
      </c>
      <c r="BJ136" s="16" t="s">
        <v>78</v>
      </c>
      <c r="BK136" s="227">
        <f>ROUND(I136*H136,2)</f>
        <v>0</v>
      </c>
      <c r="BL136" s="16" t="s">
        <v>88</v>
      </c>
      <c r="BM136" s="226" t="s">
        <v>1355</v>
      </c>
    </row>
    <row r="137" s="2" customFormat="1">
      <c r="A137" s="37"/>
      <c r="B137" s="38"/>
      <c r="C137" s="39"/>
      <c r="D137" s="228" t="s">
        <v>160</v>
      </c>
      <c r="E137" s="39"/>
      <c r="F137" s="239" t="s">
        <v>167</v>
      </c>
      <c r="G137" s="39"/>
      <c r="H137" s="39"/>
      <c r="I137" s="230"/>
      <c r="J137" s="39"/>
      <c r="K137" s="39"/>
      <c r="L137" s="43"/>
      <c r="M137" s="231"/>
      <c r="N137" s="232"/>
      <c r="O137" s="90"/>
      <c r="P137" s="90"/>
      <c r="Q137" s="90"/>
      <c r="R137" s="90"/>
      <c r="S137" s="90"/>
      <c r="T137" s="91"/>
      <c r="U137" s="37"/>
      <c r="V137" s="37"/>
      <c r="W137" s="37"/>
      <c r="X137" s="37"/>
      <c r="Y137" s="37"/>
      <c r="Z137" s="37"/>
      <c r="AA137" s="37"/>
      <c r="AB137" s="37"/>
      <c r="AC137" s="37"/>
      <c r="AD137" s="37"/>
      <c r="AE137" s="37"/>
      <c r="AT137" s="16" t="s">
        <v>160</v>
      </c>
      <c r="AU137" s="16" t="s">
        <v>82</v>
      </c>
    </row>
    <row r="138" s="13" customFormat="1">
      <c r="A138" s="13"/>
      <c r="B138" s="240"/>
      <c r="C138" s="241"/>
      <c r="D138" s="228" t="s">
        <v>162</v>
      </c>
      <c r="E138" s="242" t="s">
        <v>1</v>
      </c>
      <c r="F138" s="243" t="s">
        <v>1356</v>
      </c>
      <c r="G138" s="241"/>
      <c r="H138" s="244">
        <v>126.40000000000001</v>
      </c>
      <c r="I138" s="245"/>
      <c r="J138" s="241"/>
      <c r="K138" s="241"/>
      <c r="L138" s="246"/>
      <c r="M138" s="247"/>
      <c r="N138" s="248"/>
      <c r="O138" s="248"/>
      <c r="P138" s="248"/>
      <c r="Q138" s="248"/>
      <c r="R138" s="248"/>
      <c r="S138" s="248"/>
      <c r="T138" s="249"/>
      <c r="U138" s="13"/>
      <c r="V138" s="13"/>
      <c r="W138" s="13"/>
      <c r="X138" s="13"/>
      <c r="Y138" s="13"/>
      <c r="Z138" s="13"/>
      <c r="AA138" s="13"/>
      <c r="AB138" s="13"/>
      <c r="AC138" s="13"/>
      <c r="AD138" s="13"/>
      <c r="AE138" s="13"/>
      <c r="AT138" s="250" t="s">
        <v>162</v>
      </c>
      <c r="AU138" s="250" t="s">
        <v>82</v>
      </c>
      <c r="AV138" s="13" t="s">
        <v>82</v>
      </c>
      <c r="AW138" s="13" t="s">
        <v>30</v>
      </c>
      <c r="AX138" s="13" t="s">
        <v>78</v>
      </c>
      <c r="AY138" s="250" t="s">
        <v>128</v>
      </c>
    </row>
    <row r="139" s="2" customFormat="1" ht="16.5" customHeight="1">
      <c r="A139" s="37"/>
      <c r="B139" s="38"/>
      <c r="C139" s="215" t="s">
        <v>85</v>
      </c>
      <c r="D139" s="215" t="s">
        <v>129</v>
      </c>
      <c r="E139" s="216" t="s">
        <v>174</v>
      </c>
      <c r="F139" s="217" t="s">
        <v>175</v>
      </c>
      <c r="G139" s="218" t="s">
        <v>176</v>
      </c>
      <c r="H139" s="219">
        <v>30</v>
      </c>
      <c r="I139" s="220"/>
      <c r="J139" s="221">
        <f>ROUND(I139*H139,2)</f>
        <v>0</v>
      </c>
      <c r="K139" s="217" t="s">
        <v>158</v>
      </c>
      <c r="L139" s="43"/>
      <c r="M139" s="222" t="s">
        <v>1</v>
      </c>
      <c r="N139" s="223" t="s">
        <v>38</v>
      </c>
      <c r="O139" s="90"/>
      <c r="P139" s="224">
        <f>O139*H139</f>
        <v>0</v>
      </c>
      <c r="Q139" s="224">
        <v>0</v>
      </c>
      <c r="R139" s="224">
        <f>Q139*H139</f>
        <v>0</v>
      </c>
      <c r="S139" s="224">
        <v>0.28999999999999998</v>
      </c>
      <c r="T139" s="225">
        <f>S139*H139</f>
        <v>8.6999999999999993</v>
      </c>
      <c r="U139" s="37"/>
      <c r="V139" s="37"/>
      <c r="W139" s="37"/>
      <c r="X139" s="37"/>
      <c r="Y139" s="37"/>
      <c r="Z139" s="37"/>
      <c r="AA139" s="37"/>
      <c r="AB139" s="37"/>
      <c r="AC139" s="37"/>
      <c r="AD139" s="37"/>
      <c r="AE139" s="37"/>
      <c r="AR139" s="226" t="s">
        <v>88</v>
      </c>
      <c r="AT139" s="226" t="s">
        <v>129</v>
      </c>
      <c r="AU139" s="226" t="s">
        <v>82</v>
      </c>
      <c r="AY139" s="16" t="s">
        <v>128</v>
      </c>
      <c r="BE139" s="227">
        <f>IF(N139="základní",J139,0)</f>
        <v>0</v>
      </c>
      <c r="BF139" s="227">
        <f>IF(N139="snížená",J139,0)</f>
        <v>0</v>
      </c>
      <c r="BG139" s="227">
        <f>IF(N139="zákl. přenesená",J139,0)</f>
        <v>0</v>
      </c>
      <c r="BH139" s="227">
        <f>IF(N139="sníž. přenesená",J139,0)</f>
        <v>0</v>
      </c>
      <c r="BI139" s="227">
        <f>IF(N139="nulová",J139,0)</f>
        <v>0</v>
      </c>
      <c r="BJ139" s="16" t="s">
        <v>78</v>
      </c>
      <c r="BK139" s="227">
        <f>ROUND(I139*H139,2)</f>
        <v>0</v>
      </c>
      <c r="BL139" s="16" t="s">
        <v>88</v>
      </c>
      <c r="BM139" s="226" t="s">
        <v>1357</v>
      </c>
    </row>
    <row r="140" s="2" customFormat="1">
      <c r="A140" s="37"/>
      <c r="B140" s="38"/>
      <c r="C140" s="39"/>
      <c r="D140" s="228" t="s">
        <v>160</v>
      </c>
      <c r="E140" s="39"/>
      <c r="F140" s="239" t="s">
        <v>178</v>
      </c>
      <c r="G140" s="39"/>
      <c r="H140" s="39"/>
      <c r="I140" s="230"/>
      <c r="J140" s="39"/>
      <c r="K140" s="39"/>
      <c r="L140" s="43"/>
      <c r="M140" s="231"/>
      <c r="N140" s="232"/>
      <c r="O140" s="90"/>
      <c r="P140" s="90"/>
      <c r="Q140" s="90"/>
      <c r="R140" s="90"/>
      <c r="S140" s="90"/>
      <c r="T140" s="91"/>
      <c r="U140" s="37"/>
      <c r="V140" s="37"/>
      <c r="W140" s="37"/>
      <c r="X140" s="37"/>
      <c r="Y140" s="37"/>
      <c r="Z140" s="37"/>
      <c r="AA140" s="37"/>
      <c r="AB140" s="37"/>
      <c r="AC140" s="37"/>
      <c r="AD140" s="37"/>
      <c r="AE140" s="37"/>
      <c r="AT140" s="16" t="s">
        <v>160</v>
      </c>
      <c r="AU140" s="16" t="s">
        <v>82</v>
      </c>
    </row>
    <row r="141" s="2" customFormat="1">
      <c r="A141" s="37"/>
      <c r="B141" s="38"/>
      <c r="C141" s="39"/>
      <c r="D141" s="228" t="s">
        <v>134</v>
      </c>
      <c r="E141" s="39"/>
      <c r="F141" s="229" t="s">
        <v>179</v>
      </c>
      <c r="G141" s="39"/>
      <c r="H141" s="39"/>
      <c r="I141" s="230"/>
      <c r="J141" s="39"/>
      <c r="K141" s="39"/>
      <c r="L141" s="43"/>
      <c r="M141" s="231"/>
      <c r="N141" s="232"/>
      <c r="O141" s="90"/>
      <c r="P141" s="90"/>
      <c r="Q141" s="90"/>
      <c r="R141" s="90"/>
      <c r="S141" s="90"/>
      <c r="T141" s="91"/>
      <c r="U141" s="37"/>
      <c r="V141" s="37"/>
      <c r="W141" s="37"/>
      <c r="X141" s="37"/>
      <c r="Y141" s="37"/>
      <c r="Z141" s="37"/>
      <c r="AA141" s="37"/>
      <c r="AB141" s="37"/>
      <c r="AC141" s="37"/>
      <c r="AD141" s="37"/>
      <c r="AE141" s="37"/>
      <c r="AT141" s="16" t="s">
        <v>134</v>
      </c>
      <c r="AU141" s="16" t="s">
        <v>82</v>
      </c>
    </row>
    <row r="142" s="13" customFormat="1">
      <c r="A142" s="13"/>
      <c r="B142" s="240"/>
      <c r="C142" s="241"/>
      <c r="D142" s="228" t="s">
        <v>162</v>
      </c>
      <c r="E142" s="242" t="s">
        <v>1</v>
      </c>
      <c r="F142" s="243" t="s">
        <v>330</v>
      </c>
      <c r="G142" s="241"/>
      <c r="H142" s="244">
        <v>30</v>
      </c>
      <c r="I142" s="245"/>
      <c r="J142" s="241"/>
      <c r="K142" s="241"/>
      <c r="L142" s="246"/>
      <c r="M142" s="247"/>
      <c r="N142" s="248"/>
      <c r="O142" s="248"/>
      <c r="P142" s="248"/>
      <c r="Q142" s="248"/>
      <c r="R142" s="248"/>
      <c r="S142" s="248"/>
      <c r="T142" s="249"/>
      <c r="U142" s="13"/>
      <c r="V142" s="13"/>
      <c r="W142" s="13"/>
      <c r="X142" s="13"/>
      <c r="Y142" s="13"/>
      <c r="Z142" s="13"/>
      <c r="AA142" s="13"/>
      <c r="AB142" s="13"/>
      <c r="AC142" s="13"/>
      <c r="AD142" s="13"/>
      <c r="AE142" s="13"/>
      <c r="AT142" s="250" t="s">
        <v>162</v>
      </c>
      <c r="AU142" s="250" t="s">
        <v>82</v>
      </c>
      <c r="AV142" s="13" t="s">
        <v>82</v>
      </c>
      <c r="AW142" s="13" t="s">
        <v>30</v>
      </c>
      <c r="AX142" s="13" t="s">
        <v>78</v>
      </c>
      <c r="AY142" s="250" t="s">
        <v>128</v>
      </c>
    </row>
    <row r="143" s="2" customFormat="1" ht="16.5" customHeight="1">
      <c r="A143" s="37"/>
      <c r="B143" s="38"/>
      <c r="C143" s="215" t="s">
        <v>88</v>
      </c>
      <c r="D143" s="215" t="s">
        <v>129</v>
      </c>
      <c r="E143" s="216" t="s">
        <v>1358</v>
      </c>
      <c r="F143" s="217" t="s">
        <v>1359</v>
      </c>
      <c r="G143" s="218" t="s">
        <v>176</v>
      </c>
      <c r="H143" s="219">
        <v>26.699999999999999</v>
      </c>
      <c r="I143" s="220"/>
      <c r="J143" s="221">
        <f>ROUND(I143*H143,2)</f>
        <v>0</v>
      </c>
      <c r="K143" s="217" t="s">
        <v>158</v>
      </c>
      <c r="L143" s="43"/>
      <c r="M143" s="222" t="s">
        <v>1</v>
      </c>
      <c r="N143" s="223" t="s">
        <v>38</v>
      </c>
      <c r="O143" s="90"/>
      <c r="P143" s="224">
        <f>O143*H143</f>
        <v>0</v>
      </c>
      <c r="Q143" s="224">
        <v>0</v>
      </c>
      <c r="R143" s="224">
        <f>Q143*H143</f>
        <v>0</v>
      </c>
      <c r="S143" s="224">
        <v>0.20499999999999999</v>
      </c>
      <c r="T143" s="225">
        <f>S143*H143</f>
        <v>5.4734999999999996</v>
      </c>
      <c r="U143" s="37"/>
      <c r="V143" s="37"/>
      <c r="W143" s="37"/>
      <c r="X143" s="37"/>
      <c r="Y143" s="37"/>
      <c r="Z143" s="37"/>
      <c r="AA143" s="37"/>
      <c r="AB143" s="37"/>
      <c r="AC143" s="37"/>
      <c r="AD143" s="37"/>
      <c r="AE143" s="37"/>
      <c r="AR143" s="226" t="s">
        <v>88</v>
      </c>
      <c r="AT143" s="226" t="s">
        <v>129</v>
      </c>
      <c r="AU143" s="226" t="s">
        <v>82</v>
      </c>
      <c r="AY143" s="16" t="s">
        <v>128</v>
      </c>
      <c r="BE143" s="227">
        <f>IF(N143="základní",J143,0)</f>
        <v>0</v>
      </c>
      <c r="BF143" s="227">
        <f>IF(N143="snížená",J143,0)</f>
        <v>0</v>
      </c>
      <c r="BG143" s="227">
        <f>IF(N143="zákl. přenesená",J143,0)</f>
        <v>0</v>
      </c>
      <c r="BH143" s="227">
        <f>IF(N143="sníž. přenesená",J143,0)</f>
        <v>0</v>
      </c>
      <c r="BI143" s="227">
        <f>IF(N143="nulová",J143,0)</f>
        <v>0</v>
      </c>
      <c r="BJ143" s="16" t="s">
        <v>78</v>
      </c>
      <c r="BK143" s="227">
        <f>ROUND(I143*H143,2)</f>
        <v>0</v>
      </c>
      <c r="BL143" s="16" t="s">
        <v>88</v>
      </c>
      <c r="BM143" s="226" t="s">
        <v>1360</v>
      </c>
    </row>
    <row r="144" s="2" customFormat="1">
      <c r="A144" s="37"/>
      <c r="B144" s="38"/>
      <c r="C144" s="39"/>
      <c r="D144" s="228" t="s">
        <v>160</v>
      </c>
      <c r="E144" s="39"/>
      <c r="F144" s="239" t="s">
        <v>1361</v>
      </c>
      <c r="G144" s="39"/>
      <c r="H144" s="39"/>
      <c r="I144" s="230"/>
      <c r="J144" s="39"/>
      <c r="K144" s="39"/>
      <c r="L144" s="43"/>
      <c r="M144" s="231"/>
      <c r="N144" s="232"/>
      <c r="O144" s="90"/>
      <c r="P144" s="90"/>
      <c r="Q144" s="90"/>
      <c r="R144" s="90"/>
      <c r="S144" s="90"/>
      <c r="T144" s="91"/>
      <c r="U144" s="37"/>
      <c r="V144" s="37"/>
      <c r="W144" s="37"/>
      <c r="X144" s="37"/>
      <c r="Y144" s="37"/>
      <c r="Z144" s="37"/>
      <c r="AA144" s="37"/>
      <c r="AB144" s="37"/>
      <c r="AC144" s="37"/>
      <c r="AD144" s="37"/>
      <c r="AE144" s="37"/>
      <c r="AT144" s="16" t="s">
        <v>160</v>
      </c>
      <c r="AU144" s="16" t="s">
        <v>82</v>
      </c>
    </row>
    <row r="145" s="2" customFormat="1">
      <c r="A145" s="37"/>
      <c r="B145" s="38"/>
      <c r="C145" s="39"/>
      <c r="D145" s="228" t="s">
        <v>134</v>
      </c>
      <c r="E145" s="39"/>
      <c r="F145" s="229" t="s">
        <v>1362</v>
      </c>
      <c r="G145" s="39"/>
      <c r="H145" s="39"/>
      <c r="I145" s="230"/>
      <c r="J145" s="39"/>
      <c r="K145" s="39"/>
      <c r="L145" s="43"/>
      <c r="M145" s="231"/>
      <c r="N145" s="232"/>
      <c r="O145" s="90"/>
      <c r="P145" s="90"/>
      <c r="Q145" s="90"/>
      <c r="R145" s="90"/>
      <c r="S145" s="90"/>
      <c r="T145" s="91"/>
      <c r="U145" s="37"/>
      <c r="V145" s="37"/>
      <c r="W145" s="37"/>
      <c r="X145" s="37"/>
      <c r="Y145" s="37"/>
      <c r="Z145" s="37"/>
      <c r="AA145" s="37"/>
      <c r="AB145" s="37"/>
      <c r="AC145" s="37"/>
      <c r="AD145" s="37"/>
      <c r="AE145" s="37"/>
      <c r="AT145" s="16" t="s">
        <v>134</v>
      </c>
      <c r="AU145" s="16" t="s">
        <v>82</v>
      </c>
    </row>
    <row r="146" s="13" customFormat="1">
      <c r="A146" s="13"/>
      <c r="B146" s="240"/>
      <c r="C146" s="241"/>
      <c r="D146" s="228" t="s">
        <v>162</v>
      </c>
      <c r="E146" s="242" t="s">
        <v>1</v>
      </c>
      <c r="F146" s="243" t="s">
        <v>1363</v>
      </c>
      <c r="G146" s="241"/>
      <c r="H146" s="244">
        <v>26.699999999999999</v>
      </c>
      <c r="I146" s="245"/>
      <c r="J146" s="241"/>
      <c r="K146" s="241"/>
      <c r="L146" s="246"/>
      <c r="M146" s="247"/>
      <c r="N146" s="248"/>
      <c r="O146" s="248"/>
      <c r="P146" s="248"/>
      <c r="Q146" s="248"/>
      <c r="R146" s="248"/>
      <c r="S146" s="248"/>
      <c r="T146" s="249"/>
      <c r="U146" s="13"/>
      <c r="V146" s="13"/>
      <c r="W146" s="13"/>
      <c r="X146" s="13"/>
      <c r="Y146" s="13"/>
      <c r="Z146" s="13"/>
      <c r="AA146" s="13"/>
      <c r="AB146" s="13"/>
      <c r="AC146" s="13"/>
      <c r="AD146" s="13"/>
      <c r="AE146" s="13"/>
      <c r="AT146" s="250" t="s">
        <v>162</v>
      </c>
      <c r="AU146" s="250" t="s">
        <v>82</v>
      </c>
      <c r="AV146" s="13" t="s">
        <v>82</v>
      </c>
      <c r="AW146" s="13" t="s">
        <v>30</v>
      </c>
      <c r="AX146" s="13" t="s">
        <v>78</v>
      </c>
      <c r="AY146" s="250" t="s">
        <v>128</v>
      </c>
    </row>
    <row r="147" s="2" customFormat="1" ht="16.5" customHeight="1">
      <c r="A147" s="37"/>
      <c r="B147" s="38"/>
      <c r="C147" s="215" t="s">
        <v>91</v>
      </c>
      <c r="D147" s="215" t="s">
        <v>129</v>
      </c>
      <c r="E147" s="216" t="s">
        <v>1364</v>
      </c>
      <c r="F147" s="217" t="s">
        <v>1365</v>
      </c>
      <c r="G147" s="218" t="s">
        <v>157</v>
      </c>
      <c r="H147" s="219">
        <v>51</v>
      </c>
      <c r="I147" s="220"/>
      <c r="J147" s="221">
        <f>ROUND(I147*H147,2)</f>
        <v>0</v>
      </c>
      <c r="K147" s="217" t="s">
        <v>158</v>
      </c>
      <c r="L147" s="43"/>
      <c r="M147" s="222" t="s">
        <v>1</v>
      </c>
      <c r="N147" s="223" t="s">
        <v>38</v>
      </c>
      <c r="O147" s="90"/>
      <c r="P147" s="224">
        <f>O147*H147</f>
        <v>0</v>
      </c>
      <c r="Q147" s="224">
        <v>0</v>
      </c>
      <c r="R147" s="224">
        <f>Q147*H147</f>
        <v>0</v>
      </c>
      <c r="S147" s="224">
        <v>0</v>
      </c>
      <c r="T147" s="225">
        <f>S147*H147</f>
        <v>0</v>
      </c>
      <c r="U147" s="37"/>
      <c r="V147" s="37"/>
      <c r="W147" s="37"/>
      <c r="X147" s="37"/>
      <c r="Y147" s="37"/>
      <c r="Z147" s="37"/>
      <c r="AA147" s="37"/>
      <c r="AB147" s="37"/>
      <c r="AC147" s="37"/>
      <c r="AD147" s="37"/>
      <c r="AE147" s="37"/>
      <c r="AR147" s="226" t="s">
        <v>88</v>
      </c>
      <c r="AT147" s="226" t="s">
        <v>129</v>
      </c>
      <c r="AU147" s="226" t="s">
        <v>82</v>
      </c>
      <c r="AY147" s="16" t="s">
        <v>128</v>
      </c>
      <c r="BE147" s="227">
        <f>IF(N147="základní",J147,0)</f>
        <v>0</v>
      </c>
      <c r="BF147" s="227">
        <f>IF(N147="snížená",J147,0)</f>
        <v>0</v>
      </c>
      <c r="BG147" s="227">
        <f>IF(N147="zákl. přenesená",J147,0)</f>
        <v>0</v>
      </c>
      <c r="BH147" s="227">
        <f>IF(N147="sníž. přenesená",J147,0)</f>
        <v>0</v>
      </c>
      <c r="BI147" s="227">
        <f>IF(N147="nulová",J147,0)</f>
        <v>0</v>
      </c>
      <c r="BJ147" s="16" t="s">
        <v>78</v>
      </c>
      <c r="BK147" s="227">
        <f>ROUND(I147*H147,2)</f>
        <v>0</v>
      </c>
      <c r="BL147" s="16" t="s">
        <v>88</v>
      </c>
      <c r="BM147" s="226" t="s">
        <v>1366</v>
      </c>
    </row>
    <row r="148" s="2" customFormat="1">
      <c r="A148" s="37"/>
      <c r="B148" s="38"/>
      <c r="C148" s="39"/>
      <c r="D148" s="228" t="s">
        <v>160</v>
      </c>
      <c r="E148" s="39"/>
      <c r="F148" s="239" t="s">
        <v>1367</v>
      </c>
      <c r="G148" s="39"/>
      <c r="H148" s="39"/>
      <c r="I148" s="230"/>
      <c r="J148" s="39"/>
      <c r="K148" s="39"/>
      <c r="L148" s="43"/>
      <c r="M148" s="231"/>
      <c r="N148" s="232"/>
      <c r="O148" s="90"/>
      <c r="P148" s="90"/>
      <c r="Q148" s="90"/>
      <c r="R148" s="90"/>
      <c r="S148" s="90"/>
      <c r="T148" s="91"/>
      <c r="U148" s="37"/>
      <c r="V148" s="37"/>
      <c r="W148" s="37"/>
      <c r="X148" s="37"/>
      <c r="Y148" s="37"/>
      <c r="Z148" s="37"/>
      <c r="AA148" s="37"/>
      <c r="AB148" s="37"/>
      <c r="AC148" s="37"/>
      <c r="AD148" s="37"/>
      <c r="AE148" s="37"/>
      <c r="AT148" s="16" t="s">
        <v>160</v>
      </c>
      <c r="AU148" s="16" t="s">
        <v>82</v>
      </c>
    </row>
    <row r="149" s="13" customFormat="1">
      <c r="A149" s="13"/>
      <c r="B149" s="240"/>
      <c r="C149" s="241"/>
      <c r="D149" s="228" t="s">
        <v>162</v>
      </c>
      <c r="E149" s="242" t="s">
        <v>1</v>
      </c>
      <c r="F149" s="243" t="s">
        <v>1368</v>
      </c>
      <c r="G149" s="241"/>
      <c r="H149" s="244">
        <v>51</v>
      </c>
      <c r="I149" s="245"/>
      <c r="J149" s="241"/>
      <c r="K149" s="241"/>
      <c r="L149" s="246"/>
      <c r="M149" s="247"/>
      <c r="N149" s="248"/>
      <c r="O149" s="248"/>
      <c r="P149" s="248"/>
      <c r="Q149" s="248"/>
      <c r="R149" s="248"/>
      <c r="S149" s="248"/>
      <c r="T149" s="249"/>
      <c r="U149" s="13"/>
      <c r="V149" s="13"/>
      <c r="W149" s="13"/>
      <c r="X149" s="13"/>
      <c r="Y149" s="13"/>
      <c r="Z149" s="13"/>
      <c r="AA149" s="13"/>
      <c r="AB149" s="13"/>
      <c r="AC149" s="13"/>
      <c r="AD149" s="13"/>
      <c r="AE149" s="13"/>
      <c r="AT149" s="250" t="s">
        <v>162</v>
      </c>
      <c r="AU149" s="250" t="s">
        <v>82</v>
      </c>
      <c r="AV149" s="13" t="s">
        <v>82</v>
      </c>
      <c r="AW149" s="13" t="s">
        <v>30</v>
      </c>
      <c r="AX149" s="13" t="s">
        <v>78</v>
      </c>
      <c r="AY149" s="250" t="s">
        <v>128</v>
      </c>
    </row>
    <row r="150" s="2" customFormat="1" ht="33" customHeight="1">
      <c r="A150" s="37"/>
      <c r="B150" s="38"/>
      <c r="C150" s="215" t="s">
        <v>94</v>
      </c>
      <c r="D150" s="215" t="s">
        <v>129</v>
      </c>
      <c r="E150" s="216" t="s">
        <v>1046</v>
      </c>
      <c r="F150" s="217" t="s">
        <v>1047</v>
      </c>
      <c r="G150" s="218" t="s">
        <v>183</v>
      </c>
      <c r="H150" s="219">
        <v>190.50999999999999</v>
      </c>
      <c r="I150" s="220"/>
      <c r="J150" s="221">
        <f>ROUND(I150*H150,2)</f>
        <v>0</v>
      </c>
      <c r="K150" s="217" t="s">
        <v>158</v>
      </c>
      <c r="L150" s="43"/>
      <c r="M150" s="222" t="s">
        <v>1</v>
      </c>
      <c r="N150" s="223" t="s">
        <v>38</v>
      </c>
      <c r="O150" s="90"/>
      <c r="P150" s="224">
        <f>O150*H150</f>
        <v>0</v>
      </c>
      <c r="Q150" s="224">
        <v>0</v>
      </c>
      <c r="R150" s="224">
        <f>Q150*H150</f>
        <v>0</v>
      </c>
      <c r="S150" s="224">
        <v>0</v>
      </c>
      <c r="T150" s="225">
        <f>S150*H150</f>
        <v>0</v>
      </c>
      <c r="U150" s="37"/>
      <c r="V150" s="37"/>
      <c r="W150" s="37"/>
      <c r="X150" s="37"/>
      <c r="Y150" s="37"/>
      <c r="Z150" s="37"/>
      <c r="AA150" s="37"/>
      <c r="AB150" s="37"/>
      <c r="AC150" s="37"/>
      <c r="AD150" s="37"/>
      <c r="AE150" s="37"/>
      <c r="AR150" s="226" t="s">
        <v>88</v>
      </c>
      <c r="AT150" s="226" t="s">
        <v>129</v>
      </c>
      <c r="AU150" s="226" t="s">
        <v>82</v>
      </c>
      <c r="AY150" s="16" t="s">
        <v>128</v>
      </c>
      <c r="BE150" s="227">
        <f>IF(N150="základní",J150,0)</f>
        <v>0</v>
      </c>
      <c r="BF150" s="227">
        <f>IF(N150="snížená",J150,0)</f>
        <v>0</v>
      </c>
      <c r="BG150" s="227">
        <f>IF(N150="zákl. přenesená",J150,0)</f>
        <v>0</v>
      </c>
      <c r="BH150" s="227">
        <f>IF(N150="sníž. přenesená",J150,0)</f>
        <v>0</v>
      </c>
      <c r="BI150" s="227">
        <f>IF(N150="nulová",J150,0)</f>
        <v>0</v>
      </c>
      <c r="BJ150" s="16" t="s">
        <v>78</v>
      </c>
      <c r="BK150" s="227">
        <f>ROUND(I150*H150,2)</f>
        <v>0</v>
      </c>
      <c r="BL150" s="16" t="s">
        <v>88</v>
      </c>
      <c r="BM150" s="226" t="s">
        <v>1369</v>
      </c>
    </row>
    <row r="151" s="2" customFormat="1">
      <c r="A151" s="37"/>
      <c r="B151" s="38"/>
      <c r="C151" s="39"/>
      <c r="D151" s="228" t="s">
        <v>160</v>
      </c>
      <c r="E151" s="39"/>
      <c r="F151" s="239" t="s">
        <v>1049</v>
      </c>
      <c r="G151" s="39"/>
      <c r="H151" s="39"/>
      <c r="I151" s="230"/>
      <c r="J151" s="39"/>
      <c r="K151" s="39"/>
      <c r="L151" s="43"/>
      <c r="M151" s="231"/>
      <c r="N151" s="232"/>
      <c r="O151" s="90"/>
      <c r="P151" s="90"/>
      <c r="Q151" s="90"/>
      <c r="R151" s="90"/>
      <c r="S151" s="90"/>
      <c r="T151" s="91"/>
      <c r="U151" s="37"/>
      <c r="V151" s="37"/>
      <c r="W151" s="37"/>
      <c r="X151" s="37"/>
      <c r="Y151" s="37"/>
      <c r="Z151" s="37"/>
      <c r="AA151" s="37"/>
      <c r="AB151" s="37"/>
      <c r="AC151" s="37"/>
      <c r="AD151" s="37"/>
      <c r="AE151" s="37"/>
      <c r="AT151" s="16" t="s">
        <v>160</v>
      </c>
      <c r="AU151" s="16" t="s">
        <v>82</v>
      </c>
    </row>
    <row r="152" s="2" customFormat="1">
      <c r="A152" s="37"/>
      <c r="B152" s="38"/>
      <c r="C152" s="39"/>
      <c r="D152" s="228" t="s">
        <v>134</v>
      </c>
      <c r="E152" s="39"/>
      <c r="F152" s="229" t="s">
        <v>192</v>
      </c>
      <c r="G152" s="39"/>
      <c r="H152" s="39"/>
      <c r="I152" s="230"/>
      <c r="J152" s="39"/>
      <c r="K152" s="39"/>
      <c r="L152" s="43"/>
      <c r="M152" s="231"/>
      <c r="N152" s="232"/>
      <c r="O152" s="90"/>
      <c r="P152" s="90"/>
      <c r="Q152" s="90"/>
      <c r="R152" s="90"/>
      <c r="S152" s="90"/>
      <c r="T152" s="91"/>
      <c r="U152" s="37"/>
      <c r="V152" s="37"/>
      <c r="W152" s="37"/>
      <c r="X152" s="37"/>
      <c r="Y152" s="37"/>
      <c r="Z152" s="37"/>
      <c r="AA152" s="37"/>
      <c r="AB152" s="37"/>
      <c r="AC152" s="37"/>
      <c r="AD152" s="37"/>
      <c r="AE152" s="37"/>
      <c r="AT152" s="16" t="s">
        <v>134</v>
      </c>
      <c r="AU152" s="16" t="s">
        <v>82</v>
      </c>
    </row>
    <row r="153" s="13" customFormat="1">
      <c r="A153" s="13"/>
      <c r="B153" s="240"/>
      <c r="C153" s="241"/>
      <c r="D153" s="228" t="s">
        <v>162</v>
      </c>
      <c r="E153" s="242" t="s">
        <v>1</v>
      </c>
      <c r="F153" s="243" t="s">
        <v>1370</v>
      </c>
      <c r="G153" s="241"/>
      <c r="H153" s="244">
        <v>190.50999999999999</v>
      </c>
      <c r="I153" s="245"/>
      <c r="J153" s="241"/>
      <c r="K153" s="241"/>
      <c r="L153" s="246"/>
      <c r="M153" s="247"/>
      <c r="N153" s="248"/>
      <c r="O153" s="248"/>
      <c r="P153" s="248"/>
      <c r="Q153" s="248"/>
      <c r="R153" s="248"/>
      <c r="S153" s="248"/>
      <c r="T153" s="249"/>
      <c r="U153" s="13"/>
      <c r="V153" s="13"/>
      <c r="W153" s="13"/>
      <c r="X153" s="13"/>
      <c r="Y153" s="13"/>
      <c r="Z153" s="13"/>
      <c r="AA153" s="13"/>
      <c r="AB153" s="13"/>
      <c r="AC153" s="13"/>
      <c r="AD153" s="13"/>
      <c r="AE153" s="13"/>
      <c r="AT153" s="250" t="s">
        <v>162</v>
      </c>
      <c r="AU153" s="250" t="s">
        <v>82</v>
      </c>
      <c r="AV153" s="13" t="s">
        <v>82</v>
      </c>
      <c r="AW153" s="13" t="s">
        <v>30</v>
      </c>
      <c r="AX153" s="13" t="s">
        <v>78</v>
      </c>
      <c r="AY153" s="250" t="s">
        <v>128</v>
      </c>
    </row>
    <row r="154" s="2" customFormat="1" ht="16.5" customHeight="1">
      <c r="A154" s="37"/>
      <c r="B154" s="38"/>
      <c r="C154" s="215" t="s">
        <v>97</v>
      </c>
      <c r="D154" s="215" t="s">
        <v>129</v>
      </c>
      <c r="E154" s="216" t="s">
        <v>1371</v>
      </c>
      <c r="F154" s="217" t="s">
        <v>1372</v>
      </c>
      <c r="G154" s="218" t="s">
        <v>176</v>
      </c>
      <c r="H154" s="219">
        <v>42</v>
      </c>
      <c r="I154" s="220"/>
      <c r="J154" s="221">
        <f>ROUND(I154*H154,2)</f>
        <v>0</v>
      </c>
      <c r="K154" s="217" t="s">
        <v>158</v>
      </c>
      <c r="L154" s="43"/>
      <c r="M154" s="222" t="s">
        <v>1</v>
      </c>
      <c r="N154" s="223" t="s">
        <v>38</v>
      </c>
      <c r="O154" s="90"/>
      <c r="P154" s="224">
        <f>O154*H154</f>
        <v>0</v>
      </c>
      <c r="Q154" s="224">
        <v>0.00133</v>
      </c>
      <c r="R154" s="224">
        <f>Q154*H154</f>
        <v>0.05586</v>
      </c>
      <c r="S154" s="224">
        <v>0</v>
      </c>
      <c r="T154" s="225">
        <f>S154*H154</f>
        <v>0</v>
      </c>
      <c r="U154" s="37"/>
      <c r="V154" s="37"/>
      <c r="W154" s="37"/>
      <c r="X154" s="37"/>
      <c r="Y154" s="37"/>
      <c r="Z154" s="37"/>
      <c r="AA154" s="37"/>
      <c r="AB154" s="37"/>
      <c r="AC154" s="37"/>
      <c r="AD154" s="37"/>
      <c r="AE154" s="37"/>
      <c r="AR154" s="226" t="s">
        <v>88</v>
      </c>
      <c r="AT154" s="226" t="s">
        <v>129</v>
      </c>
      <c r="AU154" s="226" t="s">
        <v>82</v>
      </c>
      <c r="AY154" s="16" t="s">
        <v>128</v>
      </c>
      <c r="BE154" s="227">
        <f>IF(N154="základní",J154,0)</f>
        <v>0</v>
      </c>
      <c r="BF154" s="227">
        <f>IF(N154="snížená",J154,0)</f>
        <v>0</v>
      </c>
      <c r="BG154" s="227">
        <f>IF(N154="zákl. přenesená",J154,0)</f>
        <v>0</v>
      </c>
      <c r="BH154" s="227">
        <f>IF(N154="sníž. přenesená",J154,0)</f>
        <v>0</v>
      </c>
      <c r="BI154" s="227">
        <f>IF(N154="nulová",J154,0)</f>
        <v>0</v>
      </c>
      <c r="BJ154" s="16" t="s">
        <v>78</v>
      </c>
      <c r="BK154" s="227">
        <f>ROUND(I154*H154,2)</f>
        <v>0</v>
      </c>
      <c r="BL154" s="16" t="s">
        <v>88</v>
      </c>
      <c r="BM154" s="226" t="s">
        <v>1373</v>
      </c>
    </row>
    <row r="155" s="2" customFormat="1">
      <c r="A155" s="37"/>
      <c r="B155" s="38"/>
      <c r="C155" s="39"/>
      <c r="D155" s="228" t="s">
        <v>160</v>
      </c>
      <c r="E155" s="39"/>
      <c r="F155" s="239" t="s">
        <v>1374</v>
      </c>
      <c r="G155" s="39"/>
      <c r="H155" s="39"/>
      <c r="I155" s="230"/>
      <c r="J155" s="39"/>
      <c r="K155" s="39"/>
      <c r="L155" s="43"/>
      <c r="M155" s="231"/>
      <c r="N155" s="232"/>
      <c r="O155" s="90"/>
      <c r="P155" s="90"/>
      <c r="Q155" s="90"/>
      <c r="R155" s="90"/>
      <c r="S155" s="90"/>
      <c r="T155" s="91"/>
      <c r="U155" s="37"/>
      <c r="V155" s="37"/>
      <c r="W155" s="37"/>
      <c r="X155" s="37"/>
      <c r="Y155" s="37"/>
      <c r="Z155" s="37"/>
      <c r="AA155" s="37"/>
      <c r="AB155" s="37"/>
      <c r="AC155" s="37"/>
      <c r="AD155" s="37"/>
      <c r="AE155" s="37"/>
      <c r="AT155" s="16" t="s">
        <v>160</v>
      </c>
      <c r="AU155" s="16" t="s">
        <v>82</v>
      </c>
    </row>
    <row r="156" s="13" customFormat="1">
      <c r="A156" s="13"/>
      <c r="B156" s="240"/>
      <c r="C156" s="241"/>
      <c r="D156" s="228" t="s">
        <v>162</v>
      </c>
      <c r="E156" s="242" t="s">
        <v>1</v>
      </c>
      <c r="F156" s="243" t="s">
        <v>1375</v>
      </c>
      <c r="G156" s="241"/>
      <c r="H156" s="244">
        <v>42</v>
      </c>
      <c r="I156" s="245"/>
      <c r="J156" s="241"/>
      <c r="K156" s="241"/>
      <c r="L156" s="246"/>
      <c r="M156" s="247"/>
      <c r="N156" s="248"/>
      <c r="O156" s="248"/>
      <c r="P156" s="248"/>
      <c r="Q156" s="248"/>
      <c r="R156" s="248"/>
      <c r="S156" s="248"/>
      <c r="T156" s="249"/>
      <c r="U156" s="13"/>
      <c r="V156" s="13"/>
      <c r="W156" s="13"/>
      <c r="X156" s="13"/>
      <c r="Y156" s="13"/>
      <c r="Z156" s="13"/>
      <c r="AA156" s="13"/>
      <c r="AB156" s="13"/>
      <c r="AC156" s="13"/>
      <c r="AD156" s="13"/>
      <c r="AE156" s="13"/>
      <c r="AT156" s="250" t="s">
        <v>162</v>
      </c>
      <c r="AU156" s="250" t="s">
        <v>82</v>
      </c>
      <c r="AV156" s="13" t="s">
        <v>82</v>
      </c>
      <c r="AW156" s="13" t="s">
        <v>30</v>
      </c>
      <c r="AX156" s="13" t="s">
        <v>78</v>
      </c>
      <c r="AY156" s="250" t="s">
        <v>128</v>
      </c>
    </row>
    <row r="157" s="2" customFormat="1" ht="16.5" customHeight="1">
      <c r="A157" s="37"/>
      <c r="B157" s="38"/>
      <c r="C157" s="251" t="s">
        <v>100</v>
      </c>
      <c r="D157" s="251" t="s">
        <v>200</v>
      </c>
      <c r="E157" s="252" t="s">
        <v>1376</v>
      </c>
      <c r="F157" s="253" t="s">
        <v>1377</v>
      </c>
      <c r="G157" s="254" t="s">
        <v>220</v>
      </c>
      <c r="H157" s="255">
        <v>2.6459999999999999</v>
      </c>
      <c r="I157" s="256"/>
      <c r="J157" s="257">
        <f>ROUND(I157*H157,2)</f>
        <v>0</v>
      </c>
      <c r="K157" s="253" t="s">
        <v>158</v>
      </c>
      <c r="L157" s="258"/>
      <c r="M157" s="259" t="s">
        <v>1</v>
      </c>
      <c r="N157" s="260" t="s">
        <v>38</v>
      </c>
      <c r="O157" s="90"/>
      <c r="P157" s="224">
        <f>O157*H157</f>
        <v>0</v>
      </c>
      <c r="Q157" s="224">
        <v>1</v>
      </c>
      <c r="R157" s="224">
        <f>Q157*H157</f>
        <v>2.6459999999999999</v>
      </c>
      <c r="S157" s="224">
        <v>0</v>
      </c>
      <c r="T157" s="225">
        <f>S157*H157</f>
        <v>0</v>
      </c>
      <c r="U157" s="37"/>
      <c r="V157" s="37"/>
      <c r="W157" s="37"/>
      <c r="X157" s="37"/>
      <c r="Y157" s="37"/>
      <c r="Z157" s="37"/>
      <c r="AA157" s="37"/>
      <c r="AB157" s="37"/>
      <c r="AC157" s="37"/>
      <c r="AD157" s="37"/>
      <c r="AE157" s="37"/>
      <c r="AR157" s="226" t="s">
        <v>100</v>
      </c>
      <c r="AT157" s="226" t="s">
        <v>200</v>
      </c>
      <c r="AU157" s="226" t="s">
        <v>82</v>
      </c>
      <c r="AY157" s="16" t="s">
        <v>128</v>
      </c>
      <c r="BE157" s="227">
        <f>IF(N157="základní",J157,0)</f>
        <v>0</v>
      </c>
      <c r="BF157" s="227">
        <f>IF(N157="snížená",J157,0)</f>
        <v>0</v>
      </c>
      <c r="BG157" s="227">
        <f>IF(N157="zákl. přenesená",J157,0)</f>
        <v>0</v>
      </c>
      <c r="BH157" s="227">
        <f>IF(N157="sníž. přenesená",J157,0)</f>
        <v>0</v>
      </c>
      <c r="BI157" s="227">
        <f>IF(N157="nulová",J157,0)</f>
        <v>0</v>
      </c>
      <c r="BJ157" s="16" t="s">
        <v>78</v>
      </c>
      <c r="BK157" s="227">
        <f>ROUND(I157*H157,2)</f>
        <v>0</v>
      </c>
      <c r="BL157" s="16" t="s">
        <v>88</v>
      </c>
      <c r="BM157" s="226" t="s">
        <v>1378</v>
      </c>
    </row>
    <row r="158" s="2" customFormat="1">
      <c r="A158" s="37"/>
      <c r="B158" s="38"/>
      <c r="C158" s="39"/>
      <c r="D158" s="228" t="s">
        <v>160</v>
      </c>
      <c r="E158" s="39"/>
      <c r="F158" s="239" t="s">
        <v>1377</v>
      </c>
      <c r="G158" s="39"/>
      <c r="H158" s="39"/>
      <c r="I158" s="230"/>
      <c r="J158" s="39"/>
      <c r="K158" s="39"/>
      <c r="L158" s="43"/>
      <c r="M158" s="231"/>
      <c r="N158" s="232"/>
      <c r="O158" s="90"/>
      <c r="P158" s="90"/>
      <c r="Q158" s="90"/>
      <c r="R158" s="90"/>
      <c r="S158" s="90"/>
      <c r="T158" s="91"/>
      <c r="U158" s="37"/>
      <c r="V158" s="37"/>
      <c r="W158" s="37"/>
      <c r="X158" s="37"/>
      <c r="Y158" s="37"/>
      <c r="Z158" s="37"/>
      <c r="AA158" s="37"/>
      <c r="AB158" s="37"/>
      <c r="AC158" s="37"/>
      <c r="AD158" s="37"/>
      <c r="AE158" s="37"/>
      <c r="AT158" s="16" t="s">
        <v>160</v>
      </c>
      <c r="AU158" s="16" t="s">
        <v>82</v>
      </c>
    </row>
    <row r="159" s="2" customFormat="1">
      <c r="A159" s="37"/>
      <c r="B159" s="38"/>
      <c r="C159" s="39"/>
      <c r="D159" s="228" t="s">
        <v>134</v>
      </c>
      <c r="E159" s="39"/>
      <c r="F159" s="229" t="s">
        <v>1379</v>
      </c>
      <c r="G159" s="39"/>
      <c r="H159" s="39"/>
      <c r="I159" s="230"/>
      <c r="J159" s="39"/>
      <c r="K159" s="39"/>
      <c r="L159" s="43"/>
      <c r="M159" s="231"/>
      <c r="N159" s="232"/>
      <c r="O159" s="90"/>
      <c r="P159" s="90"/>
      <c r="Q159" s="90"/>
      <c r="R159" s="90"/>
      <c r="S159" s="90"/>
      <c r="T159" s="91"/>
      <c r="U159" s="37"/>
      <c r="V159" s="37"/>
      <c r="W159" s="37"/>
      <c r="X159" s="37"/>
      <c r="Y159" s="37"/>
      <c r="Z159" s="37"/>
      <c r="AA159" s="37"/>
      <c r="AB159" s="37"/>
      <c r="AC159" s="37"/>
      <c r="AD159" s="37"/>
      <c r="AE159" s="37"/>
      <c r="AT159" s="16" t="s">
        <v>134</v>
      </c>
      <c r="AU159" s="16" t="s">
        <v>82</v>
      </c>
    </row>
    <row r="160" s="13" customFormat="1">
      <c r="A160" s="13"/>
      <c r="B160" s="240"/>
      <c r="C160" s="241"/>
      <c r="D160" s="228" t="s">
        <v>162</v>
      </c>
      <c r="E160" s="241"/>
      <c r="F160" s="243" t="s">
        <v>1380</v>
      </c>
      <c r="G160" s="241"/>
      <c r="H160" s="244">
        <v>2.6459999999999999</v>
      </c>
      <c r="I160" s="245"/>
      <c r="J160" s="241"/>
      <c r="K160" s="241"/>
      <c r="L160" s="246"/>
      <c r="M160" s="247"/>
      <c r="N160" s="248"/>
      <c r="O160" s="248"/>
      <c r="P160" s="248"/>
      <c r="Q160" s="248"/>
      <c r="R160" s="248"/>
      <c r="S160" s="248"/>
      <c r="T160" s="249"/>
      <c r="U160" s="13"/>
      <c r="V160" s="13"/>
      <c r="W160" s="13"/>
      <c r="X160" s="13"/>
      <c r="Y160" s="13"/>
      <c r="Z160" s="13"/>
      <c r="AA160" s="13"/>
      <c r="AB160" s="13"/>
      <c r="AC160" s="13"/>
      <c r="AD160" s="13"/>
      <c r="AE160" s="13"/>
      <c r="AT160" s="250" t="s">
        <v>162</v>
      </c>
      <c r="AU160" s="250" t="s">
        <v>82</v>
      </c>
      <c r="AV160" s="13" t="s">
        <v>82</v>
      </c>
      <c r="AW160" s="13" t="s">
        <v>4</v>
      </c>
      <c r="AX160" s="13" t="s">
        <v>78</v>
      </c>
      <c r="AY160" s="250" t="s">
        <v>128</v>
      </c>
    </row>
    <row r="161" s="2" customFormat="1" ht="16.5" customHeight="1">
      <c r="A161" s="37"/>
      <c r="B161" s="38"/>
      <c r="C161" s="215" t="s">
        <v>136</v>
      </c>
      <c r="D161" s="215" t="s">
        <v>129</v>
      </c>
      <c r="E161" s="216" t="s">
        <v>1381</v>
      </c>
      <c r="F161" s="217" t="s">
        <v>1382</v>
      </c>
      <c r="G161" s="218" t="s">
        <v>176</v>
      </c>
      <c r="H161" s="219">
        <v>42</v>
      </c>
      <c r="I161" s="220"/>
      <c r="J161" s="221">
        <f>ROUND(I161*H161,2)</f>
        <v>0</v>
      </c>
      <c r="K161" s="217" t="s">
        <v>158</v>
      </c>
      <c r="L161" s="43"/>
      <c r="M161" s="222" t="s">
        <v>1</v>
      </c>
      <c r="N161" s="223" t="s">
        <v>38</v>
      </c>
      <c r="O161" s="90"/>
      <c r="P161" s="224">
        <f>O161*H161</f>
        <v>0</v>
      </c>
      <c r="Q161" s="224">
        <v>0</v>
      </c>
      <c r="R161" s="224">
        <f>Q161*H161</f>
        <v>0</v>
      </c>
      <c r="S161" s="224">
        <v>0</v>
      </c>
      <c r="T161" s="225">
        <f>S161*H161</f>
        <v>0</v>
      </c>
      <c r="U161" s="37"/>
      <c r="V161" s="37"/>
      <c r="W161" s="37"/>
      <c r="X161" s="37"/>
      <c r="Y161" s="37"/>
      <c r="Z161" s="37"/>
      <c r="AA161" s="37"/>
      <c r="AB161" s="37"/>
      <c r="AC161" s="37"/>
      <c r="AD161" s="37"/>
      <c r="AE161" s="37"/>
      <c r="AR161" s="226" t="s">
        <v>88</v>
      </c>
      <c r="AT161" s="226" t="s">
        <v>129</v>
      </c>
      <c r="AU161" s="226" t="s">
        <v>82</v>
      </c>
      <c r="AY161" s="16" t="s">
        <v>128</v>
      </c>
      <c r="BE161" s="227">
        <f>IF(N161="základní",J161,0)</f>
        <v>0</v>
      </c>
      <c r="BF161" s="227">
        <f>IF(N161="snížená",J161,0)</f>
        <v>0</v>
      </c>
      <c r="BG161" s="227">
        <f>IF(N161="zákl. přenesená",J161,0)</f>
        <v>0</v>
      </c>
      <c r="BH161" s="227">
        <f>IF(N161="sníž. přenesená",J161,0)</f>
        <v>0</v>
      </c>
      <c r="BI161" s="227">
        <f>IF(N161="nulová",J161,0)</f>
        <v>0</v>
      </c>
      <c r="BJ161" s="16" t="s">
        <v>78</v>
      </c>
      <c r="BK161" s="227">
        <f>ROUND(I161*H161,2)</f>
        <v>0</v>
      </c>
      <c r="BL161" s="16" t="s">
        <v>88</v>
      </c>
      <c r="BM161" s="226" t="s">
        <v>1383</v>
      </c>
    </row>
    <row r="162" s="2" customFormat="1">
      <c r="A162" s="37"/>
      <c r="B162" s="38"/>
      <c r="C162" s="39"/>
      <c r="D162" s="228" t="s">
        <v>160</v>
      </c>
      <c r="E162" s="39"/>
      <c r="F162" s="239" t="s">
        <v>1384</v>
      </c>
      <c r="G162" s="39"/>
      <c r="H162" s="39"/>
      <c r="I162" s="230"/>
      <c r="J162" s="39"/>
      <c r="K162" s="39"/>
      <c r="L162" s="43"/>
      <c r="M162" s="231"/>
      <c r="N162" s="232"/>
      <c r="O162" s="90"/>
      <c r="P162" s="90"/>
      <c r="Q162" s="90"/>
      <c r="R162" s="90"/>
      <c r="S162" s="90"/>
      <c r="T162" s="91"/>
      <c r="U162" s="37"/>
      <c r="V162" s="37"/>
      <c r="W162" s="37"/>
      <c r="X162" s="37"/>
      <c r="Y162" s="37"/>
      <c r="Z162" s="37"/>
      <c r="AA162" s="37"/>
      <c r="AB162" s="37"/>
      <c r="AC162" s="37"/>
      <c r="AD162" s="37"/>
      <c r="AE162" s="37"/>
      <c r="AT162" s="16" t="s">
        <v>160</v>
      </c>
      <c r="AU162" s="16" t="s">
        <v>82</v>
      </c>
    </row>
    <row r="163" s="13" customFormat="1">
      <c r="A163" s="13"/>
      <c r="B163" s="240"/>
      <c r="C163" s="241"/>
      <c r="D163" s="228" t="s">
        <v>162</v>
      </c>
      <c r="E163" s="242" t="s">
        <v>1</v>
      </c>
      <c r="F163" s="243" t="s">
        <v>1375</v>
      </c>
      <c r="G163" s="241"/>
      <c r="H163" s="244">
        <v>42</v>
      </c>
      <c r="I163" s="245"/>
      <c r="J163" s="241"/>
      <c r="K163" s="241"/>
      <c r="L163" s="246"/>
      <c r="M163" s="247"/>
      <c r="N163" s="248"/>
      <c r="O163" s="248"/>
      <c r="P163" s="248"/>
      <c r="Q163" s="248"/>
      <c r="R163" s="248"/>
      <c r="S163" s="248"/>
      <c r="T163" s="249"/>
      <c r="U163" s="13"/>
      <c r="V163" s="13"/>
      <c r="W163" s="13"/>
      <c r="X163" s="13"/>
      <c r="Y163" s="13"/>
      <c r="Z163" s="13"/>
      <c r="AA163" s="13"/>
      <c r="AB163" s="13"/>
      <c r="AC163" s="13"/>
      <c r="AD163" s="13"/>
      <c r="AE163" s="13"/>
      <c r="AT163" s="250" t="s">
        <v>162</v>
      </c>
      <c r="AU163" s="250" t="s">
        <v>82</v>
      </c>
      <c r="AV163" s="13" t="s">
        <v>82</v>
      </c>
      <c r="AW163" s="13" t="s">
        <v>30</v>
      </c>
      <c r="AX163" s="13" t="s">
        <v>78</v>
      </c>
      <c r="AY163" s="250" t="s">
        <v>128</v>
      </c>
    </row>
    <row r="164" s="2" customFormat="1">
      <c r="A164" s="37"/>
      <c r="B164" s="38"/>
      <c r="C164" s="215" t="s">
        <v>210</v>
      </c>
      <c r="D164" s="215" t="s">
        <v>129</v>
      </c>
      <c r="E164" s="216" t="s">
        <v>1385</v>
      </c>
      <c r="F164" s="217" t="s">
        <v>1386</v>
      </c>
      <c r="G164" s="218" t="s">
        <v>157</v>
      </c>
      <c r="H164" s="219">
        <v>30</v>
      </c>
      <c r="I164" s="220"/>
      <c r="J164" s="221">
        <f>ROUND(I164*H164,2)</f>
        <v>0</v>
      </c>
      <c r="K164" s="217" t="s">
        <v>158</v>
      </c>
      <c r="L164" s="43"/>
      <c r="M164" s="222" t="s">
        <v>1</v>
      </c>
      <c r="N164" s="223" t="s">
        <v>38</v>
      </c>
      <c r="O164" s="90"/>
      <c r="P164" s="224">
        <f>O164*H164</f>
        <v>0</v>
      </c>
      <c r="Q164" s="224">
        <v>0.0264</v>
      </c>
      <c r="R164" s="224">
        <f>Q164*H164</f>
        <v>0.79200000000000004</v>
      </c>
      <c r="S164" s="224">
        <v>0</v>
      </c>
      <c r="T164" s="225">
        <f>S164*H164</f>
        <v>0</v>
      </c>
      <c r="U164" s="37"/>
      <c r="V164" s="37"/>
      <c r="W164" s="37"/>
      <c r="X164" s="37"/>
      <c r="Y164" s="37"/>
      <c r="Z164" s="37"/>
      <c r="AA164" s="37"/>
      <c r="AB164" s="37"/>
      <c r="AC164" s="37"/>
      <c r="AD164" s="37"/>
      <c r="AE164" s="37"/>
      <c r="AR164" s="226" t="s">
        <v>88</v>
      </c>
      <c r="AT164" s="226" t="s">
        <v>129</v>
      </c>
      <c r="AU164" s="226" t="s">
        <v>82</v>
      </c>
      <c r="AY164" s="16" t="s">
        <v>128</v>
      </c>
      <c r="BE164" s="227">
        <f>IF(N164="základní",J164,0)</f>
        <v>0</v>
      </c>
      <c r="BF164" s="227">
        <f>IF(N164="snížená",J164,0)</f>
        <v>0</v>
      </c>
      <c r="BG164" s="227">
        <f>IF(N164="zákl. přenesená",J164,0)</f>
        <v>0</v>
      </c>
      <c r="BH164" s="227">
        <f>IF(N164="sníž. přenesená",J164,0)</f>
        <v>0</v>
      </c>
      <c r="BI164" s="227">
        <f>IF(N164="nulová",J164,0)</f>
        <v>0</v>
      </c>
      <c r="BJ164" s="16" t="s">
        <v>78</v>
      </c>
      <c r="BK164" s="227">
        <f>ROUND(I164*H164,2)</f>
        <v>0</v>
      </c>
      <c r="BL164" s="16" t="s">
        <v>88</v>
      </c>
      <c r="BM164" s="226" t="s">
        <v>1387</v>
      </c>
    </row>
    <row r="165" s="2" customFormat="1">
      <c r="A165" s="37"/>
      <c r="B165" s="38"/>
      <c r="C165" s="39"/>
      <c r="D165" s="228" t="s">
        <v>160</v>
      </c>
      <c r="E165" s="39"/>
      <c r="F165" s="239" t="s">
        <v>1388</v>
      </c>
      <c r="G165" s="39"/>
      <c r="H165" s="39"/>
      <c r="I165" s="230"/>
      <c r="J165" s="39"/>
      <c r="K165" s="39"/>
      <c r="L165" s="43"/>
      <c r="M165" s="231"/>
      <c r="N165" s="232"/>
      <c r="O165" s="90"/>
      <c r="P165" s="90"/>
      <c r="Q165" s="90"/>
      <c r="R165" s="90"/>
      <c r="S165" s="90"/>
      <c r="T165" s="91"/>
      <c r="U165" s="37"/>
      <c r="V165" s="37"/>
      <c r="W165" s="37"/>
      <c r="X165" s="37"/>
      <c r="Y165" s="37"/>
      <c r="Z165" s="37"/>
      <c r="AA165" s="37"/>
      <c r="AB165" s="37"/>
      <c r="AC165" s="37"/>
      <c r="AD165" s="37"/>
      <c r="AE165" s="37"/>
      <c r="AT165" s="16" t="s">
        <v>160</v>
      </c>
      <c r="AU165" s="16" t="s">
        <v>82</v>
      </c>
    </row>
    <row r="166" s="13" customFormat="1">
      <c r="A166" s="13"/>
      <c r="B166" s="240"/>
      <c r="C166" s="241"/>
      <c r="D166" s="228" t="s">
        <v>162</v>
      </c>
      <c r="E166" s="242" t="s">
        <v>1</v>
      </c>
      <c r="F166" s="243" t="s">
        <v>1389</v>
      </c>
      <c r="G166" s="241"/>
      <c r="H166" s="244">
        <v>30</v>
      </c>
      <c r="I166" s="245"/>
      <c r="J166" s="241"/>
      <c r="K166" s="241"/>
      <c r="L166" s="246"/>
      <c r="M166" s="247"/>
      <c r="N166" s="248"/>
      <c r="O166" s="248"/>
      <c r="P166" s="248"/>
      <c r="Q166" s="248"/>
      <c r="R166" s="248"/>
      <c r="S166" s="248"/>
      <c r="T166" s="249"/>
      <c r="U166" s="13"/>
      <c r="V166" s="13"/>
      <c r="W166" s="13"/>
      <c r="X166" s="13"/>
      <c r="Y166" s="13"/>
      <c r="Z166" s="13"/>
      <c r="AA166" s="13"/>
      <c r="AB166" s="13"/>
      <c r="AC166" s="13"/>
      <c r="AD166" s="13"/>
      <c r="AE166" s="13"/>
      <c r="AT166" s="250" t="s">
        <v>162</v>
      </c>
      <c r="AU166" s="250" t="s">
        <v>82</v>
      </c>
      <c r="AV166" s="13" t="s">
        <v>82</v>
      </c>
      <c r="AW166" s="13" t="s">
        <v>30</v>
      </c>
      <c r="AX166" s="13" t="s">
        <v>78</v>
      </c>
      <c r="AY166" s="250" t="s">
        <v>128</v>
      </c>
    </row>
    <row r="167" s="2" customFormat="1">
      <c r="A167" s="37"/>
      <c r="B167" s="38"/>
      <c r="C167" s="215" t="s">
        <v>217</v>
      </c>
      <c r="D167" s="215" t="s">
        <v>129</v>
      </c>
      <c r="E167" s="216" t="s">
        <v>211</v>
      </c>
      <c r="F167" s="217" t="s">
        <v>212</v>
      </c>
      <c r="G167" s="218" t="s">
        <v>183</v>
      </c>
      <c r="H167" s="219">
        <v>148.81999999999999</v>
      </c>
      <c r="I167" s="220"/>
      <c r="J167" s="221">
        <f>ROUND(I167*H167,2)</f>
        <v>0</v>
      </c>
      <c r="K167" s="217" t="s">
        <v>1</v>
      </c>
      <c r="L167" s="43"/>
      <c r="M167" s="222" t="s">
        <v>1</v>
      </c>
      <c r="N167" s="223" t="s">
        <v>38</v>
      </c>
      <c r="O167" s="90"/>
      <c r="P167" s="224">
        <f>O167*H167</f>
        <v>0</v>
      </c>
      <c r="Q167" s="224">
        <v>0</v>
      </c>
      <c r="R167" s="224">
        <f>Q167*H167</f>
        <v>0</v>
      </c>
      <c r="S167" s="224">
        <v>0</v>
      </c>
      <c r="T167" s="225">
        <f>S167*H167</f>
        <v>0</v>
      </c>
      <c r="U167" s="37"/>
      <c r="V167" s="37"/>
      <c r="W167" s="37"/>
      <c r="X167" s="37"/>
      <c r="Y167" s="37"/>
      <c r="Z167" s="37"/>
      <c r="AA167" s="37"/>
      <c r="AB167" s="37"/>
      <c r="AC167" s="37"/>
      <c r="AD167" s="37"/>
      <c r="AE167" s="37"/>
      <c r="AR167" s="226" t="s">
        <v>88</v>
      </c>
      <c r="AT167" s="226" t="s">
        <v>129</v>
      </c>
      <c r="AU167" s="226" t="s">
        <v>82</v>
      </c>
      <c r="AY167" s="16" t="s">
        <v>128</v>
      </c>
      <c r="BE167" s="227">
        <f>IF(N167="základní",J167,0)</f>
        <v>0</v>
      </c>
      <c r="BF167" s="227">
        <f>IF(N167="snížená",J167,0)</f>
        <v>0</v>
      </c>
      <c r="BG167" s="227">
        <f>IF(N167="zákl. přenesená",J167,0)</f>
        <v>0</v>
      </c>
      <c r="BH167" s="227">
        <f>IF(N167="sníž. přenesená",J167,0)</f>
        <v>0</v>
      </c>
      <c r="BI167" s="227">
        <f>IF(N167="nulová",J167,0)</f>
        <v>0</v>
      </c>
      <c r="BJ167" s="16" t="s">
        <v>78</v>
      </c>
      <c r="BK167" s="227">
        <f>ROUND(I167*H167,2)</f>
        <v>0</v>
      </c>
      <c r="BL167" s="16" t="s">
        <v>88</v>
      </c>
      <c r="BM167" s="226" t="s">
        <v>1390</v>
      </c>
    </row>
    <row r="168" s="2" customFormat="1">
      <c r="A168" s="37"/>
      <c r="B168" s="38"/>
      <c r="C168" s="39"/>
      <c r="D168" s="228" t="s">
        <v>160</v>
      </c>
      <c r="E168" s="39"/>
      <c r="F168" s="239" t="s">
        <v>214</v>
      </c>
      <c r="G168" s="39"/>
      <c r="H168" s="39"/>
      <c r="I168" s="230"/>
      <c r="J168" s="39"/>
      <c r="K168" s="39"/>
      <c r="L168" s="43"/>
      <c r="M168" s="231"/>
      <c r="N168" s="232"/>
      <c r="O168" s="90"/>
      <c r="P168" s="90"/>
      <c r="Q168" s="90"/>
      <c r="R168" s="90"/>
      <c r="S168" s="90"/>
      <c r="T168" s="91"/>
      <c r="U168" s="37"/>
      <c r="V168" s="37"/>
      <c r="W168" s="37"/>
      <c r="X168" s="37"/>
      <c r="Y168" s="37"/>
      <c r="Z168" s="37"/>
      <c r="AA168" s="37"/>
      <c r="AB168" s="37"/>
      <c r="AC168" s="37"/>
      <c r="AD168" s="37"/>
      <c r="AE168" s="37"/>
      <c r="AT168" s="16" t="s">
        <v>160</v>
      </c>
      <c r="AU168" s="16" t="s">
        <v>82</v>
      </c>
    </row>
    <row r="169" s="2" customFormat="1">
      <c r="A169" s="37"/>
      <c r="B169" s="38"/>
      <c r="C169" s="39"/>
      <c r="D169" s="228" t="s">
        <v>134</v>
      </c>
      <c r="E169" s="39"/>
      <c r="F169" s="229" t="s">
        <v>1391</v>
      </c>
      <c r="G169" s="39"/>
      <c r="H169" s="39"/>
      <c r="I169" s="230"/>
      <c r="J169" s="39"/>
      <c r="K169" s="39"/>
      <c r="L169" s="43"/>
      <c r="M169" s="231"/>
      <c r="N169" s="232"/>
      <c r="O169" s="90"/>
      <c r="P169" s="90"/>
      <c r="Q169" s="90"/>
      <c r="R169" s="90"/>
      <c r="S169" s="90"/>
      <c r="T169" s="91"/>
      <c r="U169" s="37"/>
      <c r="V169" s="37"/>
      <c r="W169" s="37"/>
      <c r="X169" s="37"/>
      <c r="Y169" s="37"/>
      <c r="Z169" s="37"/>
      <c r="AA169" s="37"/>
      <c r="AB169" s="37"/>
      <c r="AC169" s="37"/>
      <c r="AD169" s="37"/>
      <c r="AE169" s="37"/>
      <c r="AT169" s="16" t="s">
        <v>134</v>
      </c>
      <c r="AU169" s="16" t="s">
        <v>82</v>
      </c>
    </row>
    <row r="170" s="13" customFormat="1">
      <c r="A170" s="13"/>
      <c r="B170" s="240"/>
      <c r="C170" s="241"/>
      <c r="D170" s="228" t="s">
        <v>162</v>
      </c>
      <c r="E170" s="242" t="s">
        <v>1</v>
      </c>
      <c r="F170" s="243" t="s">
        <v>1392</v>
      </c>
      <c r="G170" s="241"/>
      <c r="H170" s="244">
        <v>148.81999999999999</v>
      </c>
      <c r="I170" s="245"/>
      <c r="J170" s="241"/>
      <c r="K170" s="241"/>
      <c r="L170" s="246"/>
      <c r="M170" s="247"/>
      <c r="N170" s="248"/>
      <c r="O170" s="248"/>
      <c r="P170" s="248"/>
      <c r="Q170" s="248"/>
      <c r="R170" s="248"/>
      <c r="S170" s="248"/>
      <c r="T170" s="249"/>
      <c r="U170" s="13"/>
      <c r="V170" s="13"/>
      <c r="W170" s="13"/>
      <c r="X170" s="13"/>
      <c r="Y170" s="13"/>
      <c r="Z170" s="13"/>
      <c r="AA170" s="13"/>
      <c r="AB170" s="13"/>
      <c r="AC170" s="13"/>
      <c r="AD170" s="13"/>
      <c r="AE170" s="13"/>
      <c r="AT170" s="250" t="s">
        <v>162</v>
      </c>
      <c r="AU170" s="250" t="s">
        <v>82</v>
      </c>
      <c r="AV170" s="13" t="s">
        <v>82</v>
      </c>
      <c r="AW170" s="13" t="s">
        <v>30</v>
      </c>
      <c r="AX170" s="13" t="s">
        <v>78</v>
      </c>
      <c r="AY170" s="250" t="s">
        <v>128</v>
      </c>
    </row>
    <row r="171" s="2" customFormat="1" ht="16.5" customHeight="1">
      <c r="A171" s="37"/>
      <c r="B171" s="38"/>
      <c r="C171" s="251" t="s">
        <v>223</v>
      </c>
      <c r="D171" s="251" t="s">
        <v>200</v>
      </c>
      <c r="E171" s="252" t="s">
        <v>218</v>
      </c>
      <c r="F171" s="253" t="s">
        <v>219</v>
      </c>
      <c r="G171" s="254" t="s">
        <v>220</v>
      </c>
      <c r="H171" s="255">
        <v>267.87599999999998</v>
      </c>
      <c r="I171" s="256"/>
      <c r="J171" s="257">
        <f>ROUND(I171*H171,2)</f>
        <v>0</v>
      </c>
      <c r="K171" s="253" t="s">
        <v>158</v>
      </c>
      <c r="L171" s="258"/>
      <c r="M171" s="259" t="s">
        <v>1</v>
      </c>
      <c r="N171" s="260" t="s">
        <v>38</v>
      </c>
      <c r="O171" s="90"/>
      <c r="P171" s="224">
        <f>O171*H171</f>
        <v>0</v>
      </c>
      <c r="Q171" s="224">
        <v>1</v>
      </c>
      <c r="R171" s="224">
        <f>Q171*H171</f>
        <v>267.87599999999998</v>
      </c>
      <c r="S171" s="224">
        <v>0</v>
      </c>
      <c r="T171" s="225">
        <f>S171*H171</f>
        <v>0</v>
      </c>
      <c r="U171" s="37"/>
      <c r="V171" s="37"/>
      <c r="W171" s="37"/>
      <c r="X171" s="37"/>
      <c r="Y171" s="37"/>
      <c r="Z171" s="37"/>
      <c r="AA171" s="37"/>
      <c r="AB171" s="37"/>
      <c r="AC171" s="37"/>
      <c r="AD171" s="37"/>
      <c r="AE171" s="37"/>
      <c r="AR171" s="226" t="s">
        <v>100</v>
      </c>
      <c r="AT171" s="226" t="s">
        <v>200</v>
      </c>
      <c r="AU171" s="226" t="s">
        <v>82</v>
      </c>
      <c r="AY171" s="16" t="s">
        <v>128</v>
      </c>
      <c r="BE171" s="227">
        <f>IF(N171="základní",J171,0)</f>
        <v>0</v>
      </c>
      <c r="BF171" s="227">
        <f>IF(N171="snížená",J171,0)</f>
        <v>0</v>
      </c>
      <c r="BG171" s="227">
        <f>IF(N171="zákl. přenesená",J171,0)</f>
        <v>0</v>
      </c>
      <c r="BH171" s="227">
        <f>IF(N171="sníž. přenesená",J171,0)</f>
        <v>0</v>
      </c>
      <c r="BI171" s="227">
        <f>IF(N171="nulová",J171,0)</f>
        <v>0</v>
      </c>
      <c r="BJ171" s="16" t="s">
        <v>78</v>
      </c>
      <c r="BK171" s="227">
        <f>ROUND(I171*H171,2)</f>
        <v>0</v>
      </c>
      <c r="BL171" s="16" t="s">
        <v>88</v>
      </c>
      <c r="BM171" s="226" t="s">
        <v>1393</v>
      </c>
    </row>
    <row r="172" s="2" customFormat="1">
      <c r="A172" s="37"/>
      <c r="B172" s="38"/>
      <c r="C172" s="39"/>
      <c r="D172" s="228" t="s">
        <v>160</v>
      </c>
      <c r="E172" s="39"/>
      <c r="F172" s="239" t="s">
        <v>219</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160</v>
      </c>
      <c r="AU172" s="16" t="s">
        <v>82</v>
      </c>
    </row>
    <row r="173" s="13" customFormat="1">
      <c r="A173" s="13"/>
      <c r="B173" s="240"/>
      <c r="C173" s="241"/>
      <c r="D173" s="228" t="s">
        <v>162</v>
      </c>
      <c r="E173" s="241"/>
      <c r="F173" s="243" t="s">
        <v>1394</v>
      </c>
      <c r="G173" s="241"/>
      <c r="H173" s="244">
        <v>267.87599999999998</v>
      </c>
      <c r="I173" s="245"/>
      <c r="J173" s="241"/>
      <c r="K173" s="241"/>
      <c r="L173" s="246"/>
      <c r="M173" s="247"/>
      <c r="N173" s="248"/>
      <c r="O173" s="248"/>
      <c r="P173" s="248"/>
      <c r="Q173" s="248"/>
      <c r="R173" s="248"/>
      <c r="S173" s="248"/>
      <c r="T173" s="249"/>
      <c r="U173" s="13"/>
      <c r="V173" s="13"/>
      <c r="W173" s="13"/>
      <c r="X173" s="13"/>
      <c r="Y173" s="13"/>
      <c r="Z173" s="13"/>
      <c r="AA173" s="13"/>
      <c r="AB173" s="13"/>
      <c r="AC173" s="13"/>
      <c r="AD173" s="13"/>
      <c r="AE173" s="13"/>
      <c r="AT173" s="250" t="s">
        <v>162</v>
      </c>
      <c r="AU173" s="250" t="s">
        <v>82</v>
      </c>
      <c r="AV173" s="13" t="s">
        <v>82</v>
      </c>
      <c r="AW173" s="13" t="s">
        <v>4</v>
      </c>
      <c r="AX173" s="13" t="s">
        <v>78</v>
      </c>
      <c r="AY173" s="250" t="s">
        <v>128</v>
      </c>
    </row>
    <row r="174" s="2" customFormat="1">
      <c r="A174" s="37"/>
      <c r="B174" s="38"/>
      <c r="C174" s="215" t="s">
        <v>228</v>
      </c>
      <c r="D174" s="215" t="s">
        <v>129</v>
      </c>
      <c r="E174" s="216" t="s">
        <v>224</v>
      </c>
      <c r="F174" s="217" t="s">
        <v>212</v>
      </c>
      <c r="G174" s="218" t="s">
        <v>183</v>
      </c>
      <c r="H174" s="219">
        <v>34.600000000000001</v>
      </c>
      <c r="I174" s="220"/>
      <c r="J174" s="221">
        <f>ROUND(I174*H174,2)</f>
        <v>0</v>
      </c>
      <c r="K174" s="217" t="s">
        <v>1</v>
      </c>
      <c r="L174" s="43"/>
      <c r="M174" s="222" t="s">
        <v>1</v>
      </c>
      <c r="N174" s="223" t="s">
        <v>38</v>
      </c>
      <c r="O174" s="90"/>
      <c r="P174" s="224">
        <f>O174*H174</f>
        <v>0</v>
      </c>
      <c r="Q174" s="224">
        <v>0</v>
      </c>
      <c r="R174" s="224">
        <f>Q174*H174</f>
        <v>0</v>
      </c>
      <c r="S174" s="224">
        <v>0</v>
      </c>
      <c r="T174" s="225">
        <f>S174*H174</f>
        <v>0</v>
      </c>
      <c r="U174" s="37"/>
      <c r="V174" s="37"/>
      <c r="W174" s="37"/>
      <c r="X174" s="37"/>
      <c r="Y174" s="37"/>
      <c r="Z174" s="37"/>
      <c r="AA174" s="37"/>
      <c r="AB174" s="37"/>
      <c r="AC174" s="37"/>
      <c r="AD174" s="37"/>
      <c r="AE174" s="37"/>
      <c r="AR174" s="226" t="s">
        <v>88</v>
      </c>
      <c r="AT174" s="226" t="s">
        <v>129</v>
      </c>
      <c r="AU174" s="226" t="s">
        <v>82</v>
      </c>
      <c r="AY174" s="16" t="s">
        <v>128</v>
      </c>
      <c r="BE174" s="227">
        <f>IF(N174="základní",J174,0)</f>
        <v>0</v>
      </c>
      <c r="BF174" s="227">
        <f>IF(N174="snížená",J174,0)</f>
        <v>0</v>
      </c>
      <c r="BG174" s="227">
        <f>IF(N174="zákl. přenesená",J174,0)</f>
        <v>0</v>
      </c>
      <c r="BH174" s="227">
        <f>IF(N174="sníž. přenesená",J174,0)</f>
        <v>0</v>
      </c>
      <c r="BI174" s="227">
        <f>IF(N174="nulová",J174,0)</f>
        <v>0</v>
      </c>
      <c r="BJ174" s="16" t="s">
        <v>78</v>
      </c>
      <c r="BK174" s="227">
        <f>ROUND(I174*H174,2)</f>
        <v>0</v>
      </c>
      <c r="BL174" s="16" t="s">
        <v>88</v>
      </c>
      <c r="BM174" s="226" t="s">
        <v>1395</v>
      </c>
    </row>
    <row r="175" s="2" customFormat="1">
      <c r="A175" s="37"/>
      <c r="B175" s="38"/>
      <c r="C175" s="39"/>
      <c r="D175" s="228" t="s">
        <v>160</v>
      </c>
      <c r="E175" s="39"/>
      <c r="F175" s="239" t="s">
        <v>214</v>
      </c>
      <c r="G175" s="39"/>
      <c r="H175" s="39"/>
      <c r="I175" s="230"/>
      <c r="J175" s="39"/>
      <c r="K175" s="39"/>
      <c r="L175" s="43"/>
      <c r="M175" s="231"/>
      <c r="N175" s="232"/>
      <c r="O175" s="90"/>
      <c r="P175" s="90"/>
      <c r="Q175" s="90"/>
      <c r="R175" s="90"/>
      <c r="S175" s="90"/>
      <c r="T175" s="91"/>
      <c r="U175" s="37"/>
      <c r="V175" s="37"/>
      <c r="W175" s="37"/>
      <c r="X175" s="37"/>
      <c r="Y175" s="37"/>
      <c r="Z175" s="37"/>
      <c r="AA175" s="37"/>
      <c r="AB175" s="37"/>
      <c r="AC175" s="37"/>
      <c r="AD175" s="37"/>
      <c r="AE175" s="37"/>
      <c r="AT175" s="16" t="s">
        <v>160</v>
      </c>
      <c r="AU175" s="16" t="s">
        <v>82</v>
      </c>
    </row>
    <row r="176" s="2" customFormat="1">
      <c r="A176" s="37"/>
      <c r="B176" s="38"/>
      <c r="C176" s="39"/>
      <c r="D176" s="228" t="s">
        <v>134</v>
      </c>
      <c r="E176" s="39"/>
      <c r="F176" s="229" t="s">
        <v>1396</v>
      </c>
      <c r="G176" s="39"/>
      <c r="H176" s="39"/>
      <c r="I176" s="230"/>
      <c r="J176" s="39"/>
      <c r="K176" s="39"/>
      <c r="L176" s="43"/>
      <c r="M176" s="231"/>
      <c r="N176" s="232"/>
      <c r="O176" s="90"/>
      <c r="P176" s="90"/>
      <c r="Q176" s="90"/>
      <c r="R176" s="90"/>
      <c r="S176" s="90"/>
      <c r="T176" s="91"/>
      <c r="U176" s="37"/>
      <c r="V176" s="37"/>
      <c r="W176" s="37"/>
      <c r="X176" s="37"/>
      <c r="Y176" s="37"/>
      <c r="Z176" s="37"/>
      <c r="AA176" s="37"/>
      <c r="AB176" s="37"/>
      <c r="AC176" s="37"/>
      <c r="AD176" s="37"/>
      <c r="AE176" s="37"/>
      <c r="AT176" s="16" t="s">
        <v>134</v>
      </c>
      <c r="AU176" s="16" t="s">
        <v>82</v>
      </c>
    </row>
    <row r="177" s="13" customFormat="1">
      <c r="A177" s="13"/>
      <c r="B177" s="240"/>
      <c r="C177" s="241"/>
      <c r="D177" s="228" t="s">
        <v>162</v>
      </c>
      <c r="E177" s="242" t="s">
        <v>1</v>
      </c>
      <c r="F177" s="243" t="s">
        <v>1397</v>
      </c>
      <c r="G177" s="241"/>
      <c r="H177" s="244">
        <v>34.600000000000001</v>
      </c>
      <c r="I177" s="245"/>
      <c r="J177" s="241"/>
      <c r="K177" s="241"/>
      <c r="L177" s="246"/>
      <c r="M177" s="247"/>
      <c r="N177" s="248"/>
      <c r="O177" s="248"/>
      <c r="P177" s="248"/>
      <c r="Q177" s="248"/>
      <c r="R177" s="248"/>
      <c r="S177" s="248"/>
      <c r="T177" s="249"/>
      <c r="U177" s="13"/>
      <c r="V177" s="13"/>
      <c r="W177" s="13"/>
      <c r="X177" s="13"/>
      <c r="Y177" s="13"/>
      <c r="Z177" s="13"/>
      <c r="AA177" s="13"/>
      <c r="AB177" s="13"/>
      <c r="AC177" s="13"/>
      <c r="AD177" s="13"/>
      <c r="AE177" s="13"/>
      <c r="AT177" s="250" t="s">
        <v>162</v>
      </c>
      <c r="AU177" s="250" t="s">
        <v>82</v>
      </c>
      <c r="AV177" s="13" t="s">
        <v>82</v>
      </c>
      <c r="AW177" s="13" t="s">
        <v>30</v>
      </c>
      <c r="AX177" s="13" t="s">
        <v>78</v>
      </c>
      <c r="AY177" s="250" t="s">
        <v>128</v>
      </c>
    </row>
    <row r="178" s="2" customFormat="1" ht="16.5" customHeight="1">
      <c r="A178" s="37"/>
      <c r="B178" s="38"/>
      <c r="C178" s="251" t="s">
        <v>234</v>
      </c>
      <c r="D178" s="251" t="s">
        <v>200</v>
      </c>
      <c r="E178" s="252" t="s">
        <v>1398</v>
      </c>
      <c r="F178" s="253" t="s">
        <v>1399</v>
      </c>
      <c r="G178" s="254" t="s">
        <v>220</v>
      </c>
      <c r="H178" s="255">
        <v>62.280000000000001</v>
      </c>
      <c r="I178" s="256"/>
      <c r="J178" s="257">
        <f>ROUND(I178*H178,2)</f>
        <v>0</v>
      </c>
      <c r="K178" s="253" t="s">
        <v>158</v>
      </c>
      <c r="L178" s="258"/>
      <c r="M178" s="259" t="s">
        <v>1</v>
      </c>
      <c r="N178" s="260" t="s">
        <v>38</v>
      </c>
      <c r="O178" s="90"/>
      <c r="P178" s="224">
        <f>O178*H178</f>
        <v>0</v>
      </c>
      <c r="Q178" s="224">
        <v>1</v>
      </c>
      <c r="R178" s="224">
        <f>Q178*H178</f>
        <v>62.280000000000001</v>
      </c>
      <c r="S178" s="224">
        <v>0</v>
      </c>
      <c r="T178" s="225">
        <f>S178*H178</f>
        <v>0</v>
      </c>
      <c r="U178" s="37"/>
      <c r="V178" s="37"/>
      <c r="W178" s="37"/>
      <c r="X178" s="37"/>
      <c r="Y178" s="37"/>
      <c r="Z178" s="37"/>
      <c r="AA178" s="37"/>
      <c r="AB178" s="37"/>
      <c r="AC178" s="37"/>
      <c r="AD178" s="37"/>
      <c r="AE178" s="37"/>
      <c r="AR178" s="226" t="s">
        <v>100</v>
      </c>
      <c r="AT178" s="226" t="s">
        <v>200</v>
      </c>
      <c r="AU178" s="226" t="s">
        <v>82</v>
      </c>
      <c r="AY178" s="16" t="s">
        <v>128</v>
      </c>
      <c r="BE178" s="227">
        <f>IF(N178="základní",J178,0)</f>
        <v>0</v>
      </c>
      <c r="BF178" s="227">
        <f>IF(N178="snížená",J178,0)</f>
        <v>0</v>
      </c>
      <c r="BG178" s="227">
        <f>IF(N178="zákl. přenesená",J178,0)</f>
        <v>0</v>
      </c>
      <c r="BH178" s="227">
        <f>IF(N178="sníž. přenesená",J178,0)</f>
        <v>0</v>
      </c>
      <c r="BI178" s="227">
        <f>IF(N178="nulová",J178,0)</f>
        <v>0</v>
      </c>
      <c r="BJ178" s="16" t="s">
        <v>78</v>
      </c>
      <c r="BK178" s="227">
        <f>ROUND(I178*H178,2)</f>
        <v>0</v>
      </c>
      <c r="BL178" s="16" t="s">
        <v>88</v>
      </c>
      <c r="BM178" s="226" t="s">
        <v>1400</v>
      </c>
    </row>
    <row r="179" s="2" customFormat="1">
      <c r="A179" s="37"/>
      <c r="B179" s="38"/>
      <c r="C179" s="39"/>
      <c r="D179" s="228" t="s">
        <v>160</v>
      </c>
      <c r="E179" s="39"/>
      <c r="F179" s="239" t="s">
        <v>1399</v>
      </c>
      <c r="G179" s="39"/>
      <c r="H179" s="39"/>
      <c r="I179" s="230"/>
      <c r="J179" s="39"/>
      <c r="K179" s="39"/>
      <c r="L179" s="43"/>
      <c r="M179" s="231"/>
      <c r="N179" s="232"/>
      <c r="O179" s="90"/>
      <c r="P179" s="90"/>
      <c r="Q179" s="90"/>
      <c r="R179" s="90"/>
      <c r="S179" s="90"/>
      <c r="T179" s="91"/>
      <c r="U179" s="37"/>
      <c r="V179" s="37"/>
      <c r="W179" s="37"/>
      <c r="X179" s="37"/>
      <c r="Y179" s="37"/>
      <c r="Z179" s="37"/>
      <c r="AA179" s="37"/>
      <c r="AB179" s="37"/>
      <c r="AC179" s="37"/>
      <c r="AD179" s="37"/>
      <c r="AE179" s="37"/>
      <c r="AT179" s="16" t="s">
        <v>160</v>
      </c>
      <c r="AU179" s="16" t="s">
        <v>82</v>
      </c>
    </row>
    <row r="180" s="13" customFormat="1">
      <c r="A180" s="13"/>
      <c r="B180" s="240"/>
      <c r="C180" s="241"/>
      <c r="D180" s="228" t="s">
        <v>162</v>
      </c>
      <c r="E180" s="241"/>
      <c r="F180" s="243" t="s">
        <v>1401</v>
      </c>
      <c r="G180" s="241"/>
      <c r="H180" s="244">
        <v>62.280000000000001</v>
      </c>
      <c r="I180" s="245"/>
      <c r="J180" s="241"/>
      <c r="K180" s="241"/>
      <c r="L180" s="246"/>
      <c r="M180" s="247"/>
      <c r="N180" s="248"/>
      <c r="O180" s="248"/>
      <c r="P180" s="248"/>
      <c r="Q180" s="248"/>
      <c r="R180" s="248"/>
      <c r="S180" s="248"/>
      <c r="T180" s="249"/>
      <c r="U180" s="13"/>
      <c r="V180" s="13"/>
      <c r="W180" s="13"/>
      <c r="X180" s="13"/>
      <c r="Y180" s="13"/>
      <c r="Z180" s="13"/>
      <c r="AA180" s="13"/>
      <c r="AB180" s="13"/>
      <c r="AC180" s="13"/>
      <c r="AD180" s="13"/>
      <c r="AE180" s="13"/>
      <c r="AT180" s="250" t="s">
        <v>162</v>
      </c>
      <c r="AU180" s="250" t="s">
        <v>82</v>
      </c>
      <c r="AV180" s="13" t="s">
        <v>82</v>
      </c>
      <c r="AW180" s="13" t="s">
        <v>4</v>
      </c>
      <c r="AX180" s="13" t="s">
        <v>78</v>
      </c>
      <c r="AY180" s="250" t="s">
        <v>128</v>
      </c>
    </row>
    <row r="181" s="2" customFormat="1">
      <c r="A181" s="37"/>
      <c r="B181" s="38"/>
      <c r="C181" s="215" t="s">
        <v>8</v>
      </c>
      <c r="D181" s="215" t="s">
        <v>129</v>
      </c>
      <c r="E181" s="216" t="s">
        <v>1402</v>
      </c>
      <c r="F181" s="217" t="s">
        <v>1403</v>
      </c>
      <c r="G181" s="218" t="s">
        <v>157</v>
      </c>
      <c r="H181" s="219">
        <v>51</v>
      </c>
      <c r="I181" s="220"/>
      <c r="J181" s="221">
        <f>ROUND(I181*H181,2)</f>
        <v>0</v>
      </c>
      <c r="K181" s="217" t="s">
        <v>158</v>
      </c>
      <c r="L181" s="43"/>
      <c r="M181" s="222" t="s">
        <v>1</v>
      </c>
      <c r="N181" s="223" t="s">
        <v>38</v>
      </c>
      <c r="O181" s="90"/>
      <c r="P181" s="224">
        <f>O181*H181</f>
        <v>0</v>
      </c>
      <c r="Q181" s="224">
        <v>0</v>
      </c>
      <c r="R181" s="224">
        <f>Q181*H181</f>
        <v>0</v>
      </c>
      <c r="S181" s="224">
        <v>0</v>
      </c>
      <c r="T181" s="225">
        <f>S181*H181</f>
        <v>0</v>
      </c>
      <c r="U181" s="37"/>
      <c r="V181" s="37"/>
      <c r="W181" s="37"/>
      <c r="X181" s="37"/>
      <c r="Y181" s="37"/>
      <c r="Z181" s="37"/>
      <c r="AA181" s="37"/>
      <c r="AB181" s="37"/>
      <c r="AC181" s="37"/>
      <c r="AD181" s="37"/>
      <c r="AE181" s="37"/>
      <c r="AR181" s="226" t="s">
        <v>88</v>
      </c>
      <c r="AT181" s="226" t="s">
        <v>129</v>
      </c>
      <c r="AU181" s="226" t="s">
        <v>82</v>
      </c>
      <c r="AY181" s="16" t="s">
        <v>128</v>
      </c>
      <c r="BE181" s="227">
        <f>IF(N181="základní",J181,0)</f>
        <v>0</v>
      </c>
      <c r="BF181" s="227">
        <f>IF(N181="snížená",J181,0)</f>
        <v>0</v>
      </c>
      <c r="BG181" s="227">
        <f>IF(N181="zákl. přenesená",J181,0)</f>
        <v>0</v>
      </c>
      <c r="BH181" s="227">
        <f>IF(N181="sníž. přenesená",J181,0)</f>
        <v>0</v>
      </c>
      <c r="BI181" s="227">
        <f>IF(N181="nulová",J181,0)</f>
        <v>0</v>
      </c>
      <c r="BJ181" s="16" t="s">
        <v>78</v>
      </c>
      <c r="BK181" s="227">
        <f>ROUND(I181*H181,2)</f>
        <v>0</v>
      </c>
      <c r="BL181" s="16" t="s">
        <v>88</v>
      </c>
      <c r="BM181" s="226" t="s">
        <v>1404</v>
      </c>
    </row>
    <row r="182" s="2" customFormat="1">
      <c r="A182" s="37"/>
      <c r="B182" s="38"/>
      <c r="C182" s="39"/>
      <c r="D182" s="228" t="s">
        <v>160</v>
      </c>
      <c r="E182" s="39"/>
      <c r="F182" s="239" t="s">
        <v>1405</v>
      </c>
      <c r="G182" s="39"/>
      <c r="H182" s="39"/>
      <c r="I182" s="230"/>
      <c r="J182" s="39"/>
      <c r="K182" s="39"/>
      <c r="L182" s="43"/>
      <c r="M182" s="231"/>
      <c r="N182" s="232"/>
      <c r="O182" s="90"/>
      <c r="P182" s="90"/>
      <c r="Q182" s="90"/>
      <c r="R182" s="90"/>
      <c r="S182" s="90"/>
      <c r="T182" s="91"/>
      <c r="U182" s="37"/>
      <c r="V182" s="37"/>
      <c r="W182" s="37"/>
      <c r="X182" s="37"/>
      <c r="Y182" s="37"/>
      <c r="Z182" s="37"/>
      <c r="AA182" s="37"/>
      <c r="AB182" s="37"/>
      <c r="AC182" s="37"/>
      <c r="AD182" s="37"/>
      <c r="AE182" s="37"/>
      <c r="AT182" s="16" t="s">
        <v>160</v>
      </c>
      <c r="AU182" s="16" t="s">
        <v>82</v>
      </c>
    </row>
    <row r="183" s="2" customFormat="1">
      <c r="A183" s="37"/>
      <c r="B183" s="38"/>
      <c r="C183" s="39"/>
      <c r="D183" s="228" t="s">
        <v>134</v>
      </c>
      <c r="E183" s="39"/>
      <c r="F183" s="229" t="s">
        <v>1406</v>
      </c>
      <c r="G183" s="39"/>
      <c r="H183" s="39"/>
      <c r="I183" s="230"/>
      <c r="J183" s="39"/>
      <c r="K183" s="39"/>
      <c r="L183" s="43"/>
      <c r="M183" s="231"/>
      <c r="N183" s="232"/>
      <c r="O183" s="90"/>
      <c r="P183" s="90"/>
      <c r="Q183" s="90"/>
      <c r="R183" s="90"/>
      <c r="S183" s="90"/>
      <c r="T183" s="91"/>
      <c r="U183" s="37"/>
      <c r="V183" s="37"/>
      <c r="W183" s="37"/>
      <c r="X183" s="37"/>
      <c r="Y183" s="37"/>
      <c r="Z183" s="37"/>
      <c r="AA183" s="37"/>
      <c r="AB183" s="37"/>
      <c r="AC183" s="37"/>
      <c r="AD183" s="37"/>
      <c r="AE183" s="37"/>
      <c r="AT183" s="16" t="s">
        <v>134</v>
      </c>
      <c r="AU183" s="16" t="s">
        <v>82</v>
      </c>
    </row>
    <row r="184" s="13" customFormat="1">
      <c r="A184" s="13"/>
      <c r="B184" s="240"/>
      <c r="C184" s="241"/>
      <c r="D184" s="228" t="s">
        <v>162</v>
      </c>
      <c r="E184" s="242" t="s">
        <v>1</v>
      </c>
      <c r="F184" s="243" t="s">
        <v>1368</v>
      </c>
      <c r="G184" s="241"/>
      <c r="H184" s="244">
        <v>51</v>
      </c>
      <c r="I184" s="245"/>
      <c r="J184" s="241"/>
      <c r="K184" s="241"/>
      <c r="L184" s="246"/>
      <c r="M184" s="247"/>
      <c r="N184" s="248"/>
      <c r="O184" s="248"/>
      <c r="P184" s="248"/>
      <c r="Q184" s="248"/>
      <c r="R184" s="248"/>
      <c r="S184" s="248"/>
      <c r="T184" s="249"/>
      <c r="U184" s="13"/>
      <c r="V184" s="13"/>
      <c r="W184" s="13"/>
      <c r="X184" s="13"/>
      <c r="Y184" s="13"/>
      <c r="Z184" s="13"/>
      <c r="AA184" s="13"/>
      <c r="AB184" s="13"/>
      <c r="AC184" s="13"/>
      <c r="AD184" s="13"/>
      <c r="AE184" s="13"/>
      <c r="AT184" s="250" t="s">
        <v>162</v>
      </c>
      <c r="AU184" s="250" t="s">
        <v>82</v>
      </c>
      <c r="AV184" s="13" t="s">
        <v>82</v>
      </c>
      <c r="AW184" s="13" t="s">
        <v>30</v>
      </c>
      <c r="AX184" s="13" t="s">
        <v>78</v>
      </c>
      <c r="AY184" s="250" t="s">
        <v>128</v>
      </c>
    </row>
    <row r="185" s="2" customFormat="1" ht="16.5" customHeight="1">
      <c r="A185" s="37"/>
      <c r="B185" s="38"/>
      <c r="C185" s="215" t="s">
        <v>246</v>
      </c>
      <c r="D185" s="215" t="s">
        <v>129</v>
      </c>
      <c r="E185" s="216" t="s">
        <v>1407</v>
      </c>
      <c r="F185" s="217" t="s">
        <v>1408</v>
      </c>
      <c r="G185" s="218" t="s">
        <v>157</v>
      </c>
      <c r="H185" s="219">
        <v>51</v>
      </c>
      <c r="I185" s="220"/>
      <c r="J185" s="221">
        <f>ROUND(I185*H185,2)</f>
        <v>0</v>
      </c>
      <c r="K185" s="217" t="s">
        <v>158</v>
      </c>
      <c r="L185" s="43"/>
      <c r="M185" s="222" t="s">
        <v>1</v>
      </c>
      <c r="N185" s="223" t="s">
        <v>38</v>
      </c>
      <c r="O185" s="90"/>
      <c r="P185" s="224">
        <f>O185*H185</f>
        <v>0</v>
      </c>
      <c r="Q185" s="224">
        <v>0.0012700000000000001</v>
      </c>
      <c r="R185" s="224">
        <f>Q185*H185</f>
        <v>0.064770000000000008</v>
      </c>
      <c r="S185" s="224">
        <v>0</v>
      </c>
      <c r="T185" s="225">
        <f>S185*H185</f>
        <v>0</v>
      </c>
      <c r="U185" s="37"/>
      <c r="V185" s="37"/>
      <c r="W185" s="37"/>
      <c r="X185" s="37"/>
      <c r="Y185" s="37"/>
      <c r="Z185" s="37"/>
      <c r="AA185" s="37"/>
      <c r="AB185" s="37"/>
      <c r="AC185" s="37"/>
      <c r="AD185" s="37"/>
      <c r="AE185" s="37"/>
      <c r="AR185" s="226" t="s">
        <v>88</v>
      </c>
      <c r="AT185" s="226" t="s">
        <v>129</v>
      </c>
      <c r="AU185" s="226" t="s">
        <v>82</v>
      </c>
      <c r="AY185" s="16" t="s">
        <v>128</v>
      </c>
      <c r="BE185" s="227">
        <f>IF(N185="základní",J185,0)</f>
        <v>0</v>
      </c>
      <c r="BF185" s="227">
        <f>IF(N185="snížená",J185,0)</f>
        <v>0</v>
      </c>
      <c r="BG185" s="227">
        <f>IF(N185="zákl. přenesená",J185,0)</f>
        <v>0</v>
      </c>
      <c r="BH185" s="227">
        <f>IF(N185="sníž. přenesená",J185,0)</f>
        <v>0</v>
      </c>
      <c r="BI185" s="227">
        <f>IF(N185="nulová",J185,0)</f>
        <v>0</v>
      </c>
      <c r="BJ185" s="16" t="s">
        <v>78</v>
      </c>
      <c r="BK185" s="227">
        <f>ROUND(I185*H185,2)</f>
        <v>0</v>
      </c>
      <c r="BL185" s="16" t="s">
        <v>88</v>
      </c>
      <c r="BM185" s="226" t="s">
        <v>1409</v>
      </c>
    </row>
    <row r="186" s="2" customFormat="1">
      <c r="A186" s="37"/>
      <c r="B186" s="38"/>
      <c r="C186" s="39"/>
      <c r="D186" s="228" t="s">
        <v>160</v>
      </c>
      <c r="E186" s="39"/>
      <c r="F186" s="239" t="s">
        <v>1410</v>
      </c>
      <c r="G186" s="39"/>
      <c r="H186" s="39"/>
      <c r="I186" s="230"/>
      <c r="J186" s="39"/>
      <c r="K186" s="39"/>
      <c r="L186" s="43"/>
      <c r="M186" s="231"/>
      <c r="N186" s="232"/>
      <c r="O186" s="90"/>
      <c r="P186" s="90"/>
      <c r="Q186" s="90"/>
      <c r="R186" s="90"/>
      <c r="S186" s="90"/>
      <c r="T186" s="91"/>
      <c r="U186" s="37"/>
      <c r="V186" s="37"/>
      <c r="W186" s="37"/>
      <c r="X186" s="37"/>
      <c r="Y186" s="37"/>
      <c r="Z186" s="37"/>
      <c r="AA186" s="37"/>
      <c r="AB186" s="37"/>
      <c r="AC186" s="37"/>
      <c r="AD186" s="37"/>
      <c r="AE186" s="37"/>
      <c r="AT186" s="16" t="s">
        <v>160</v>
      </c>
      <c r="AU186" s="16" t="s">
        <v>82</v>
      </c>
    </row>
    <row r="187" s="13" customFormat="1">
      <c r="A187" s="13"/>
      <c r="B187" s="240"/>
      <c r="C187" s="241"/>
      <c r="D187" s="228" t="s">
        <v>162</v>
      </c>
      <c r="E187" s="242" t="s">
        <v>1</v>
      </c>
      <c r="F187" s="243" t="s">
        <v>1368</v>
      </c>
      <c r="G187" s="241"/>
      <c r="H187" s="244">
        <v>51</v>
      </c>
      <c r="I187" s="245"/>
      <c r="J187" s="241"/>
      <c r="K187" s="241"/>
      <c r="L187" s="246"/>
      <c r="M187" s="247"/>
      <c r="N187" s="248"/>
      <c r="O187" s="248"/>
      <c r="P187" s="248"/>
      <c r="Q187" s="248"/>
      <c r="R187" s="248"/>
      <c r="S187" s="248"/>
      <c r="T187" s="249"/>
      <c r="U187" s="13"/>
      <c r="V187" s="13"/>
      <c r="W187" s="13"/>
      <c r="X187" s="13"/>
      <c r="Y187" s="13"/>
      <c r="Z187" s="13"/>
      <c r="AA187" s="13"/>
      <c r="AB187" s="13"/>
      <c r="AC187" s="13"/>
      <c r="AD187" s="13"/>
      <c r="AE187" s="13"/>
      <c r="AT187" s="250" t="s">
        <v>162</v>
      </c>
      <c r="AU187" s="250" t="s">
        <v>82</v>
      </c>
      <c r="AV187" s="13" t="s">
        <v>82</v>
      </c>
      <c r="AW187" s="13" t="s">
        <v>30</v>
      </c>
      <c r="AX187" s="13" t="s">
        <v>78</v>
      </c>
      <c r="AY187" s="250" t="s">
        <v>128</v>
      </c>
    </row>
    <row r="188" s="2" customFormat="1" ht="16.5" customHeight="1">
      <c r="A188" s="37"/>
      <c r="B188" s="38"/>
      <c r="C188" s="251" t="s">
        <v>251</v>
      </c>
      <c r="D188" s="251" t="s">
        <v>200</v>
      </c>
      <c r="E188" s="252" t="s">
        <v>1411</v>
      </c>
      <c r="F188" s="253" t="s">
        <v>1412</v>
      </c>
      <c r="G188" s="254" t="s">
        <v>372</v>
      </c>
      <c r="H188" s="255">
        <v>1.2749999999999999</v>
      </c>
      <c r="I188" s="256"/>
      <c r="J188" s="257">
        <f>ROUND(I188*H188,2)</f>
        <v>0</v>
      </c>
      <c r="K188" s="253" t="s">
        <v>158</v>
      </c>
      <c r="L188" s="258"/>
      <c r="M188" s="259" t="s">
        <v>1</v>
      </c>
      <c r="N188" s="260" t="s">
        <v>38</v>
      </c>
      <c r="O188" s="90"/>
      <c r="P188" s="224">
        <f>O188*H188</f>
        <v>0</v>
      </c>
      <c r="Q188" s="224">
        <v>0.001</v>
      </c>
      <c r="R188" s="224">
        <f>Q188*H188</f>
        <v>0.0012749999999999999</v>
      </c>
      <c r="S188" s="224">
        <v>0</v>
      </c>
      <c r="T188" s="225">
        <f>S188*H188</f>
        <v>0</v>
      </c>
      <c r="U188" s="37"/>
      <c r="V188" s="37"/>
      <c r="W188" s="37"/>
      <c r="X188" s="37"/>
      <c r="Y188" s="37"/>
      <c r="Z188" s="37"/>
      <c r="AA188" s="37"/>
      <c r="AB188" s="37"/>
      <c r="AC188" s="37"/>
      <c r="AD188" s="37"/>
      <c r="AE188" s="37"/>
      <c r="AR188" s="226" t="s">
        <v>100</v>
      </c>
      <c r="AT188" s="226" t="s">
        <v>200</v>
      </c>
      <c r="AU188" s="226" t="s">
        <v>82</v>
      </c>
      <c r="AY188" s="16" t="s">
        <v>128</v>
      </c>
      <c r="BE188" s="227">
        <f>IF(N188="základní",J188,0)</f>
        <v>0</v>
      </c>
      <c r="BF188" s="227">
        <f>IF(N188="snížená",J188,0)</f>
        <v>0</v>
      </c>
      <c r="BG188" s="227">
        <f>IF(N188="zákl. přenesená",J188,0)</f>
        <v>0</v>
      </c>
      <c r="BH188" s="227">
        <f>IF(N188="sníž. přenesená",J188,0)</f>
        <v>0</v>
      </c>
      <c r="BI188" s="227">
        <f>IF(N188="nulová",J188,0)</f>
        <v>0</v>
      </c>
      <c r="BJ188" s="16" t="s">
        <v>78</v>
      </c>
      <c r="BK188" s="227">
        <f>ROUND(I188*H188,2)</f>
        <v>0</v>
      </c>
      <c r="BL188" s="16" t="s">
        <v>88</v>
      </c>
      <c r="BM188" s="226" t="s">
        <v>1413</v>
      </c>
    </row>
    <row r="189" s="2" customFormat="1">
      <c r="A189" s="37"/>
      <c r="B189" s="38"/>
      <c r="C189" s="39"/>
      <c r="D189" s="228" t="s">
        <v>160</v>
      </c>
      <c r="E189" s="39"/>
      <c r="F189" s="239" t="s">
        <v>1412</v>
      </c>
      <c r="G189" s="39"/>
      <c r="H189" s="39"/>
      <c r="I189" s="230"/>
      <c r="J189" s="39"/>
      <c r="K189" s="39"/>
      <c r="L189" s="43"/>
      <c r="M189" s="231"/>
      <c r="N189" s="232"/>
      <c r="O189" s="90"/>
      <c r="P189" s="90"/>
      <c r="Q189" s="90"/>
      <c r="R189" s="90"/>
      <c r="S189" s="90"/>
      <c r="T189" s="91"/>
      <c r="U189" s="37"/>
      <c r="V189" s="37"/>
      <c r="W189" s="37"/>
      <c r="X189" s="37"/>
      <c r="Y189" s="37"/>
      <c r="Z189" s="37"/>
      <c r="AA189" s="37"/>
      <c r="AB189" s="37"/>
      <c r="AC189" s="37"/>
      <c r="AD189" s="37"/>
      <c r="AE189" s="37"/>
      <c r="AT189" s="16" t="s">
        <v>160</v>
      </c>
      <c r="AU189" s="16" t="s">
        <v>82</v>
      </c>
    </row>
    <row r="190" s="13" customFormat="1">
      <c r="A190" s="13"/>
      <c r="B190" s="240"/>
      <c r="C190" s="241"/>
      <c r="D190" s="228" t="s">
        <v>162</v>
      </c>
      <c r="E190" s="241"/>
      <c r="F190" s="243" t="s">
        <v>1414</v>
      </c>
      <c r="G190" s="241"/>
      <c r="H190" s="244">
        <v>1.2749999999999999</v>
      </c>
      <c r="I190" s="245"/>
      <c r="J190" s="241"/>
      <c r="K190" s="241"/>
      <c r="L190" s="246"/>
      <c r="M190" s="247"/>
      <c r="N190" s="248"/>
      <c r="O190" s="248"/>
      <c r="P190" s="248"/>
      <c r="Q190" s="248"/>
      <c r="R190" s="248"/>
      <c r="S190" s="248"/>
      <c r="T190" s="249"/>
      <c r="U190" s="13"/>
      <c r="V190" s="13"/>
      <c r="W190" s="13"/>
      <c r="X190" s="13"/>
      <c r="Y190" s="13"/>
      <c r="Z190" s="13"/>
      <c r="AA190" s="13"/>
      <c r="AB190" s="13"/>
      <c r="AC190" s="13"/>
      <c r="AD190" s="13"/>
      <c r="AE190" s="13"/>
      <c r="AT190" s="250" t="s">
        <v>162</v>
      </c>
      <c r="AU190" s="250" t="s">
        <v>82</v>
      </c>
      <c r="AV190" s="13" t="s">
        <v>82</v>
      </c>
      <c r="AW190" s="13" t="s">
        <v>4</v>
      </c>
      <c r="AX190" s="13" t="s">
        <v>78</v>
      </c>
      <c r="AY190" s="250" t="s">
        <v>128</v>
      </c>
    </row>
    <row r="191" s="12" customFormat="1" ht="22.8" customHeight="1">
      <c r="A191" s="12"/>
      <c r="B191" s="201"/>
      <c r="C191" s="202"/>
      <c r="D191" s="203" t="s">
        <v>72</v>
      </c>
      <c r="E191" s="233" t="s">
        <v>82</v>
      </c>
      <c r="F191" s="233" t="s">
        <v>227</v>
      </c>
      <c r="G191" s="202"/>
      <c r="H191" s="202"/>
      <c r="I191" s="205"/>
      <c r="J191" s="234">
        <f>BK191</f>
        <v>0</v>
      </c>
      <c r="K191" s="202"/>
      <c r="L191" s="207"/>
      <c r="M191" s="208"/>
      <c r="N191" s="209"/>
      <c r="O191" s="209"/>
      <c r="P191" s="210">
        <f>SUM(P192:P241)</f>
        <v>0</v>
      </c>
      <c r="Q191" s="209"/>
      <c r="R191" s="210">
        <f>SUM(R192:R241)</f>
        <v>68.070630999999992</v>
      </c>
      <c r="S191" s="209"/>
      <c r="T191" s="211">
        <f>SUM(T192:T241)</f>
        <v>0</v>
      </c>
      <c r="U191" s="12"/>
      <c r="V191" s="12"/>
      <c r="W191" s="12"/>
      <c r="X191" s="12"/>
      <c r="Y191" s="12"/>
      <c r="Z191" s="12"/>
      <c r="AA191" s="12"/>
      <c r="AB191" s="12"/>
      <c r="AC191" s="12"/>
      <c r="AD191" s="12"/>
      <c r="AE191" s="12"/>
      <c r="AR191" s="212" t="s">
        <v>78</v>
      </c>
      <c r="AT191" s="213" t="s">
        <v>72</v>
      </c>
      <c r="AU191" s="213" t="s">
        <v>78</v>
      </c>
      <c r="AY191" s="212" t="s">
        <v>128</v>
      </c>
      <c r="BK191" s="214">
        <f>SUM(BK192:BK241)</f>
        <v>0</v>
      </c>
    </row>
    <row r="192" s="2" customFormat="1" ht="21.75" customHeight="1">
      <c r="A192" s="37"/>
      <c r="B192" s="38"/>
      <c r="C192" s="215" t="s">
        <v>257</v>
      </c>
      <c r="D192" s="215" t="s">
        <v>129</v>
      </c>
      <c r="E192" s="216" t="s">
        <v>229</v>
      </c>
      <c r="F192" s="217" t="s">
        <v>230</v>
      </c>
      <c r="G192" s="218" t="s">
        <v>183</v>
      </c>
      <c r="H192" s="219">
        <v>5.2000000000000002</v>
      </c>
      <c r="I192" s="220"/>
      <c r="J192" s="221">
        <f>ROUND(I192*H192,2)</f>
        <v>0</v>
      </c>
      <c r="K192" s="217" t="s">
        <v>158</v>
      </c>
      <c r="L192" s="43"/>
      <c r="M192" s="222" t="s">
        <v>1</v>
      </c>
      <c r="N192" s="223" t="s">
        <v>38</v>
      </c>
      <c r="O192" s="90"/>
      <c r="P192" s="224">
        <f>O192*H192</f>
        <v>0</v>
      </c>
      <c r="Q192" s="224">
        <v>0</v>
      </c>
      <c r="R192" s="224">
        <f>Q192*H192</f>
        <v>0</v>
      </c>
      <c r="S192" s="224">
        <v>0</v>
      </c>
      <c r="T192" s="225">
        <f>S192*H192</f>
        <v>0</v>
      </c>
      <c r="U192" s="37"/>
      <c r="V192" s="37"/>
      <c r="W192" s="37"/>
      <c r="X192" s="37"/>
      <c r="Y192" s="37"/>
      <c r="Z192" s="37"/>
      <c r="AA192" s="37"/>
      <c r="AB192" s="37"/>
      <c r="AC192" s="37"/>
      <c r="AD192" s="37"/>
      <c r="AE192" s="37"/>
      <c r="AR192" s="226" t="s">
        <v>88</v>
      </c>
      <c r="AT192" s="226" t="s">
        <v>129</v>
      </c>
      <c r="AU192" s="226" t="s">
        <v>82</v>
      </c>
      <c r="AY192" s="16" t="s">
        <v>128</v>
      </c>
      <c r="BE192" s="227">
        <f>IF(N192="základní",J192,0)</f>
        <v>0</v>
      </c>
      <c r="BF192" s="227">
        <f>IF(N192="snížená",J192,0)</f>
        <v>0</v>
      </c>
      <c r="BG192" s="227">
        <f>IF(N192="zákl. přenesená",J192,0)</f>
        <v>0</v>
      </c>
      <c r="BH192" s="227">
        <f>IF(N192="sníž. přenesená",J192,0)</f>
        <v>0</v>
      </c>
      <c r="BI192" s="227">
        <f>IF(N192="nulová",J192,0)</f>
        <v>0</v>
      </c>
      <c r="BJ192" s="16" t="s">
        <v>78</v>
      </c>
      <c r="BK192" s="227">
        <f>ROUND(I192*H192,2)</f>
        <v>0</v>
      </c>
      <c r="BL192" s="16" t="s">
        <v>88</v>
      </c>
      <c r="BM192" s="226" t="s">
        <v>1415</v>
      </c>
    </row>
    <row r="193" s="2" customFormat="1">
      <c r="A193" s="37"/>
      <c r="B193" s="38"/>
      <c r="C193" s="39"/>
      <c r="D193" s="228" t="s">
        <v>160</v>
      </c>
      <c r="E193" s="39"/>
      <c r="F193" s="239" t="s">
        <v>230</v>
      </c>
      <c r="G193" s="39"/>
      <c r="H193" s="39"/>
      <c r="I193" s="230"/>
      <c r="J193" s="39"/>
      <c r="K193" s="39"/>
      <c r="L193" s="43"/>
      <c r="M193" s="231"/>
      <c r="N193" s="232"/>
      <c r="O193" s="90"/>
      <c r="P193" s="90"/>
      <c r="Q193" s="90"/>
      <c r="R193" s="90"/>
      <c r="S193" s="90"/>
      <c r="T193" s="91"/>
      <c r="U193" s="37"/>
      <c r="V193" s="37"/>
      <c r="W193" s="37"/>
      <c r="X193" s="37"/>
      <c r="Y193" s="37"/>
      <c r="Z193" s="37"/>
      <c r="AA193" s="37"/>
      <c r="AB193" s="37"/>
      <c r="AC193" s="37"/>
      <c r="AD193" s="37"/>
      <c r="AE193" s="37"/>
      <c r="AT193" s="16" t="s">
        <v>160</v>
      </c>
      <c r="AU193" s="16" t="s">
        <v>82</v>
      </c>
    </row>
    <row r="194" s="2" customFormat="1">
      <c r="A194" s="37"/>
      <c r="B194" s="38"/>
      <c r="C194" s="39"/>
      <c r="D194" s="228" t="s">
        <v>134</v>
      </c>
      <c r="E194" s="39"/>
      <c r="F194" s="229" t="s">
        <v>232</v>
      </c>
      <c r="G194" s="39"/>
      <c r="H194" s="39"/>
      <c r="I194" s="230"/>
      <c r="J194" s="39"/>
      <c r="K194" s="39"/>
      <c r="L194" s="43"/>
      <c r="M194" s="231"/>
      <c r="N194" s="232"/>
      <c r="O194" s="90"/>
      <c r="P194" s="90"/>
      <c r="Q194" s="90"/>
      <c r="R194" s="90"/>
      <c r="S194" s="90"/>
      <c r="T194" s="91"/>
      <c r="U194" s="37"/>
      <c r="V194" s="37"/>
      <c r="W194" s="37"/>
      <c r="X194" s="37"/>
      <c r="Y194" s="37"/>
      <c r="Z194" s="37"/>
      <c r="AA194" s="37"/>
      <c r="AB194" s="37"/>
      <c r="AC194" s="37"/>
      <c r="AD194" s="37"/>
      <c r="AE194" s="37"/>
      <c r="AT194" s="16" t="s">
        <v>134</v>
      </c>
      <c r="AU194" s="16" t="s">
        <v>82</v>
      </c>
    </row>
    <row r="195" s="13" customFormat="1">
      <c r="A195" s="13"/>
      <c r="B195" s="240"/>
      <c r="C195" s="241"/>
      <c r="D195" s="228" t="s">
        <v>162</v>
      </c>
      <c r="E195" s="242" t="s">
        <v>1</v>
      </c>
      <c r="F195" s="243" t="s">
        <v>1416</v>
      </c>
      <c r="G195" s="241"/>
      <c r="H195" s="244">
        <v>5.2000000000000002</v>
      </c>
      <c r="I195" s="245"/>
      <c r="J195" s="241"/>
      <c r="K195" s="241"/>
      <c r="L195" s="246"/>
      <c r="M195" s="247"/>
      <c r="N195" s="248"/>
      <c r="O195" s="248"/>
      <c r="P195" s="248"/>
      <c r="Q195" s="248"/>
      <c r="R195" s="248"/>
      <c r="S195" s="248"/>
      <c r="T195" s="249"/>
      <c r="U195" s="13"/>
      <c r="V195" s="13"/>
      <c r="W195" s="13"/>
      <c r="X195" s="13"/>
      <c r="Y195" s="13"/>
      <c r="Z195" s="13"/>
      <c r="AA195" s="13"/>
      <c r="AB195" s="13"/>
      <c r="AC195" s="13"/>
      <c r="AD195" s="13"/>
      <c r="AE195" s="13"/>
      <c r="AT195" s="250" t="s">
        <v>162</v>
      </c>
      <c r="AU195" s="250" t="s">
        <v>82</v>
      </c>
      <c r="AV195" s="13" t="s">
        <v>82</v>
      </c>
      <c r="AW195" s="13" t="s">
        <v>30</v>
      </c>
      <c r="AX195" s="13" t="s">
        <v>78</v>
      </c>
      <c r="AY195" s="250" t="s">
        <v>128</v>
      </c>
    </row>
    <row r="196" s="2" customFormat="1">
      <c r="A196" s="37"/>
      <c r="B196" s="38"/>
      <c r="C196" s="215" t="s">
        <v>263</v>
      </c>
      <c r="D196" s="215" t="s">
        <v>129</v>
      </c>
      <c r="E196" s="216" t="s">
        <v>235</v>
      </c>
      <c r="F196" s="217" t="s">
        <v>236</v>
      </c>
      <c r="G196" s="218" t="s">
        <v>176</v>
      </c>
      <c r="H196" s="219">
        <v>26</v>
      </c>
      <c r="I196" s="220"/>
      <c r="J196" s="221">
        <f>ROUND(I196*H196,2)</f>
        <v>0</v>
      </c>
      <c r="K196" s="217" t="s">
        <v>158</v>
      </c>
      <c r="L196" s="43"/>
      <c r="M196" s="222" t="s">
        <v>1</v>
      </c>
      <c r="N196" s="223" t="s">
        <v>38</v>
      </c>
      <c r="O196" s="90"/>
      <c r="P196" s="224">
        <f>O196*H196</f>
        <v>0</v>
      </c>
      <c r="Q196" s="224">
        <v>0.27378000000000002</v>
      </c>
      <c r="R196" s="224">
        <f>Q196*H196</f>
        <v>7.1182800000000004</v>
      </c>
      <c r="S196" s="224">
        <v>0</v>
      </c>
      <c r="T196" s="225">
        <f>S196*H196</f>
        <v>0</v>
      </c>
      <c r="U196" s="37"/>
      <c r="V196" s="37"/>
      <c r="W196" s="37"/>
      <c r="X196" s="37"/>
      <c r="Y196" s="37"/>
      <c r="Z196" s="37"/>
      <c r="AA196" s="37"/>
      <c r="AB196" s="37"/>
      <c r="AC196" s="37"/>
      <c r="AD196" s="37"/>
      <c r="AE196" s="37"/>
      <c r="AR196" s="226" t="s">
        <v>88</v>
      </c>
      <c r="AT196" s="226" t="s">
        <v>129</v>
      </c>
      <c r="AU196" s="226" t="s">
        <v>82</v>
      </c>
      <c r="AY196" s="16" t="s">
        <v>128</v>
      </c>
      <c r="BE196" s="227">
        <f>IF(N196="základní",J196,0)</f>
        <v>0</v>
      </c>
      <c r="BF196" s="227">
        <f>IF(N196="snížená",J196,0)</f>
        <v>0</v>
      </c>
      <c r="BG196" s="227">
        <f>IF(N196="zákl. přenesená",J196,0)</f>
        <v>0</v>
      </c>
      <c r="BH196" s="227">
        <f>IF(N196="sníž. přenesená",J196,0)</f>
        <v>0</v>
      </c>
      <c r="BI196" s="227">
        <f>IF(N196="nulová",J196,0)</f>
        <v>0</v>
      </c>
      <c r="BJ196" s="16" t="s">
        <v>78</v>
      </c>
      <c r="BK196" s="227">
        <f>ROUND(I196*H196,2)</f>
        <v>0</v>
      </c>
      <c r="BL196" s="16" t="s">
        <v>88</v>
      </c>
      <c r="BM196" s="226" t="s">
        <v>1417</v>
      </c>
    </row>
    <row r="197" s="2" customFormat="1">
      <c r="A197" s="37"/>
      <c r="B197" s="38"/>
      <c r="C197" s="39"/>
      <c r="D197" s="228" t="s">
        <v>160</v>
      </c>
      <c r="E197" s="39"/>
      <c r="F197" s="239" t="s">
        <v>238</v>
      </c>
      <c r="G197" s="39"/>
      <c r="H197" s="39"/>
      <c r="I197" s="230"/>
      <c r="J197" s="39"/>
      <c r="K197" s="39"/>
      <c r="L197" s="43"/>
      <c r="M197" s="231"/>
      <c r="N197" s="232"/>
      <c r="O197" s="90"/>
      <c r="P197" s="90"/>
      <c r="Q197" s="90"/>
      <c r="R197" s="90"/>
      <c r="S197" s="90"/>
      <c r="T197" s="91"/>
      <c r="U197" s="37"/>
      <c r="V197" s="37"/>
      <c r="W197" s="37"/>
      <c r="X197" s="37"/>
      <c r="Y197" s="37"/>
      <c r="Z197" s="37"/>
      <c r="AA197" s="37"/>
      <c r="AB197" s="37"/>
      <c r="AC197" s="37"/>
      <c r="AD197" s="37"/>
      <c r="AE197" s="37"/>
      <c r="AT197" s="16" t="s">
        <v>160</v>
      </c>
      <c r="AU197" s="16" t="s">
        <v>82</v>
      </c>
    </row>
    <row r="198" s="2" customFormat="1">
      <c r="A198" s="37"/>
      <c r="B198" s="38"/>
      <c r="C198" s="39"/>
      <c r="D198" s="228" t="s">
        <v>134</v>
      </c>
      <c r="E198" s="39"/>
      <c r="F198" s="229" t="s">
        <v>1070</v>
      </c>
      <c r="G198" s="39"/>
      <c r="H198" s="39"/>
      <c r="I198" s="230"/>
      <c r="J198" s="39"/>
      <c r="K198" s="39"/>
      <c r="L198" s="43"/>
      <c r="M198" s="231"/>
      <c r="N198" s="232"/>
      <c r="O198" s="90"/>
      <c r="P198" s="90"/>
      <c r="Q198" s="90"/>
      <c r="R198" s="90"/>
      <c r="S198" s="90"/>
      <c r="T198" s="91"/>
      <c r="U198" s="37"/>
      <c r="V198" s="37"/>
      <c r="W198" s="37"/>
      <c r="X198" s="37"/>
      <c r="Y198" s="37"/>
      <c r="Z198" s="37"/>
      <c r="AA198" s="37"/>
      <c r="AB198" s="37"/>
      <c r="AC198" s="37"/>
      <c r="AD198" s="37"/>
      <c r="AE198" s="37"/>
      <c r="AT198" s="16" t="s">
        <v>134</v>
      </c>
      <c r="AU198" s="16" t="s">
        <v>82</v>
      </c>
    </row>
    <row r="199" s="13" customFormat="1">
      <c r="A199" s="13"/>
      <c r="B199" s="240"/>
      <c r="C199" s="241"/>
      <c r="D199" s="228" t="s">
        <v>162</v>
      </c>
      <c r="E199" s="242" t="s">
        <v>1</v>
      </c>
      <c r="F199" s="243" t="s">
        <v>1418</v>
      </c>
      <c r="G199" s="241"/>
      <c r="H199" s="244">
        <v>26</v>
      </c>
      <c r="I199" s="245"/>
      <c r="J199" s="241"/>
      <c r="K199" s="241"/>
      <c r="L199" s="246"/>
      <c r="M199" s="247"/>
      <c r="N199" s="248"/>
      <c r="O199" s="248"/>
      <c r="P199" s="248"/>
      <c r="Q199" s="248"/>
      <c r="R199" s="248"/>
      <c r="S199" s="248"/>
      <c r="T199" s="249"/>
      <c r="U199" s="13"/>
      <c r="V199" s="13"/>
      <c r="W199" s="13"/>
      <c r="X199" s="13"/>
      <c r="Y199" s="13"/>
      <c r="Z199" s="13"/>
      <c r="AA199" s="13"/>
      <c r="AB199" s="13"/>
      <c r="AC199" s="13"/>
      <c r="AD199" s="13"/>
      <c r="AE199" s="13"/>
      <c r="AT199" s="250" t="s">
        <v>162</v>
      </c>
      <c r="AU199" s="250" t="s">
        <v>82</v>
      </c>
      <c r="AV199" s="13" t="s">
        <v>82</v>
      </c>
      <c r="AW199" s="13" t="s">
        <v>30</v>
      </c>
      <c r="AX199" s="13" t="s">
        <v>78</v>
      </c>
      <c r="AY199" s="250" t="s">
        <v>128</v>
      </c>
    </row>
    <row r="200" s="2" customFormat="1">
      <c r="A200" s="37"/>
      <c r="B200" s="38"/>
      <c r="C200" s="215" t="s">
        <v>269</v>
      </c>
      <c r="D200" s="215" t="s">
        <v>129</v>
      </c>
      <c r="E200" s="216" t="s">
        <v>1419</v>
      </c>
      <c r="F200" s="217" t="s">
        <v>1420</v>
      </c>
      <c r="G200" s="218" t="s">
        <v>176</v>
      </c>
      <c r="H200" s="219">
        <v>3</v>
      </c>
      <c r="I200" s="220"/>
      <c r="J200" s="221">
        <f>ROUND(I200*H200,2)</f>
        <v>0</v>
      </c>
      <c r="K200" s="217" t="s">
        <v>158</v>
      </c>
      <c r="L200" s="43"/>
      <c r="M200" s="222" t="s">
        <v>1</v>
      </c>
      <c r="N200" s="223" t="s">
        <v>38</v>
      </c>
      <c r="O200" s="90"/>
      <c r="P200" s="224">
        <f>O200*H200</f>
        <v>0</v>
      </c>
      <c r="Q200" s="224">
        <v>0.57499</v>
      </c>
      <c r="R200" s="224">
        <f>Q200*H200</f>
        <v>1.7249699999999999</v>
      </c>
      <c r="S200" s="224">
        <v>0</v>
      </c>
      <c r="T200" s="225">
        <f>S200*H200</f>
        <v>0</v>
      </c>
      <c r="U200" s="37"/>
      <c r="V200" s="37"/>
      <c r="W200" s="37"/>
      <c r="X200" s="37"/>
      <c r="Y200" s="37"/>
      <c r="Z200" s="37"/>
      <c r="AA200" s="37"/>
      <c r="AB200" s="37"/>
      <c r="AC200" s="37"/>
      <c r="AD200" s="37"/>
      <c r="AE200" s="37"/>
      <c r="AR200" s="226" t="s">
        <v>88</v>
      </c>
      <c r="AT200" s="226" t="s">
        <v>129</v>
      </c>
      <c r="AU200" s="226" t="s">
        <v>82</v>
      </c>
      <c r="AY200" s="16" t="s">
        <v>128</v>
      </c>
      <c r="BE200" s="227">
        <f>IF(N200="základní",J200,0)</f>
        <v>0</v>
      </c>
      <c r="BF200" s="227">
        <f>IF(N200="snížená",J200,0)</f>
        <v>0</v>
      </c>
      <c r="BG200" s="227">
        <f>IF(N200="zákl. přenesená",J200,0)</f>
        <v>0</v>
      </c>
      <c r="BH200" s="227">
        <f>IF(N200="sníž. přenesená",J200,0)</f>
        <v>0</v>
      </c>
      <c r="BI200" s="227">
        <f>IF(N200="nulová",J200,0)</f>
        <v>0</v>
      </c>
      <c r="BJ200" s="16" t="s">
        <v>78</v>
      </c>
      <c r="BK200" s="227">
        <f>ROUND(I200*H200,2)</f>
        <v>0</v>
      </c>
      <c r="BL200" s="16" t="s">
        <v>88</v>
      </c>
      <c r="BM200" s="226" t="s">
        <v>1421</v>
      </c>
    </row>
    <row r="201" s="2" customFormat="1">
      <c r="A201" s="37"/>
      <c r="B201" s="38"/>
      <c r="C201" s="39"/>
      <c r="D201" s="228" t="s">
        <v>160</v>
      </c>
      <c r="E201" s="39"/>
      <c r="F201" s="239" t="s">
        <v>1422</v>
      </c>
      <c r="G201" s="39"/>
      <c r="H201" s="39"/>
      <c r="I201" s="230"/>
      <c r="J201" s="39"/>
      <c r="K201" s="39"/>
      <c r="L201" s="43"/>
      <c r="M201" s="231"/>
      <c r="N201" s="232"/>
      <c r="O201" s="90"/>
      <c r="P201" s="90"/>
      <c r="Q201" s="90"/>
      <c r="R201" s="90"/>
      <c r="S201" s="90"/>
      <c r="T201" s="91"/>
      <c r="U201" s="37"/>
      <c r="V201" s="37"/>
      <c r="W201" s="37"/>
      <c r="X201" s="37"/>
      <c r="Y201" s="37"/>
      <c r="Z201" s="37"/>
      <c r="AA201" s="37"/>
      <c r="AB201" s="37"/>
      <c r="AC201" s="37"/>
      <c r="AD201" s="37"/>
      <c r="AE201" s="37"/>
      <c r="AT201" s="16" t="s">
        <v>160</v>
      </c>
      <c r="AU201" s="16" t="s">
        <v>82</v>
      </c>
    </row>
    <row r="202" s="2" customFormat="1">
      <c r="A202" s="37"/>
      <c r="B202" s="38"/>
      <c r="C202" s="39"/>
      <c r="D202" s="228" t="s">
        <v>134</v>
      </c>
      <c r="E202" s="39"/>
      <c r="F202" s="229" t="s">
        <v>1423</v>
      </c>
      <c r="G202" s="39"/>
      <c r="H202" s="39"/>
      <c r="I202" s="230"/>
      <c r="J202" s="39"/>
      <c r="K202" s="39"/>
      <c r="L202" s="43"/>
      <c r="M202" s="231"/>
      <c r="N202" s="232"/>
      <c r="O202" s="90"/>
      <c r="P202" s="90"/>
      <c r="Q202" s="90"/>
      <c r="R202" s="90"/>
      <c r="S202" s="90"/>
      <c r="T202" s="91"/>
      <c r="U202" s="37"/>
      <c r="V202" s="37"/>
      <c r="W202" s="37"/>
      <c r="X202" s="37"/>
      <c r="Y202" s="37"/>
      <c r="Z202" s="37"/>
      <c r="AA202" s="37"/>
      <c r="AB202" s="37"/>
      <c r="AC202" s="37"/>
      <c r="AD202" s="37"/>
      <c r="AE202" s="37"/>
      <c r="AT202" s="16" t="s">
        <v>134</v>
      </c>
      <c r="AU202" s="16" t="s">
        <v>82</v>
      </c>
    </row>
    <row r="203" s="13" customFormat="1">
      <c r="A203" s="13"/>
      <c r="B203" s="240"/>
      <c r="C203" s="241"/>
      <c r="D203" s="228" t="s">
        <v>162</v>
      </c>
      <c r="E203" s="242" t="s">
        <v>1</v>
      </c>
      <c r="F203" s="243" t="s">
        <v>1424</v>
      </c>
      <c r="G203" s="241"/>
      <c r="H203" s="244">
        <v>3</v>
      </c>
      <c r="I203" s="245"/>
      <c r="J203" s="241"/>
      <c r="K203" s="241"/>
      <c r="L203" s="246"/>
      <c r="M203" s="247"/>
      <c r="N203" s="248"/>
      <c r="O203" s="248"/>
      <c r="P203" s="248"/>
      <c r="Q203" s="248"/>
      <c r="R203" s="248"/>
      <c r="S203" s="248"/>
      <c r="T203" s="249"/>
      <c r="U203" s="13"/>
      <c r="V203" s="13"/>
      <c r="W203" s="13"/>
      <c r="X203" s="13"/>
      <c r="Y203" s="13"/>
      <c r="Z203" s="13"/>
      <c r="AA203" s="13"/>
      <c r="AB203" s="13"/>
      <c r="AC203" s="13"/>
      <c r="AD203" s="13"/>
      <c r="AE203" s="13"/>
      <c r="AT203" s="250" t="s">
        <v>162</v>
      </c>
      <c r="AU203" s="250" t="s">
        <v>82</v>
      </c>
      <c r="AV203" s="13" t="s">
        <v>82</v>
      </c>
      <c r="AW203" s="13" t="s">
        <v>30</v>
      </c>
      <c r="AX203" s="13" t="s">
        <v>78</v>
      </c>
      <c r="AY203" s="250" t="s">
        <v>128</v>
      </c>
    </row>
    <row r="204" s="2" customFormat="1">
      <c r="A204" s="37"/>
      <c r="B204" s="38"/>
      <c r="C204" s="215" t="s">
        <v>7</v>
      </c>
      <c r="D204" s="215" t="s">
        <v>129</v>
      </c>
      <c r="E204" s="216" t="s">
        <v>1425</v>
      </c>
      <c r="F204" s="217" t="s">
        <v>1426</v>
      </c>
      <c r="G204" s="218" t="s">
        <v>176</v>
      </c>
      <c r="H204" s="219">
        <v>28.699999999999999</v>
      </c>
      <c r="I204" s="220"/>
      <c r="J204" s="221">
        <f>ROUND(I204*H204,2)</f>
        <v>0</v>
      </c>
      <c r="K204" s="217" t="s">
        <v>1</v>
      </c>
      <c r="L204" s="43"/>
      <c r="M204" s="222" t="s">
        <v>1</v>
      </c>
      <c r="N204" s="223" t="s">
        <v>38</v>
      </c>
      <c r="O204" s="90"/>
      <c r="P204" s="224">
        <f>O204*H204</f>
        <v>0</v>
      </c>
      <c r="Q204" s="224">
        <v>0.00067000000000000002</v>
      </c>
      <c r="R204" s="224">
        <f>Q204*H204</f>
        <v>0.019229</v>
      </c>
      <c r="S204" s="224">
        <v>0</v>
      </c>
      <c r="T204" s="225">
        <f>S204*H204</f>
        <v>0</v>
      </c>
      <c r="U204" s="37"/>
      <c r="V204" s="37"/>
      <c r="W204" s="37"/>
      <c r="X204" s="37"/>
      <c r="Y204" s="37"/>
      <c r="Z204" s="37"/>
      <c r="AA204" s="37"/>
      <c r="AB204" s="37"/>
      <c r="AC204" s="37"/>
      <c r="AD204" s="37"/>
      <c r="AE204" s="37"/>
      <c r="AR204" s="226" t="s">
        <v>88</v>
      </c>
      <c r="AT204" s="226" t="s">
        <v>129</v>
      </c>
      <c r="AU204" s="226" t="s">
        <v>82</v>
      </c>
      <c r="AY204" s="16" t="s">
        <v>128</v>
      </c>
      <c r="BE204" s="227">
        <f>IF(N204="základní",J204,0)</f>
        <v>0</v>
      </c>
      <c r="BF204" s="227">
        <f>IF(N204="snížená",J204,0)</f>
        <v>0</v>
      </c>
      <c r="BG204" s="227">
        <f>IF(N204="zákl. přenesená",J204,0)</f>
        <v>0</v>
      </c>
      <c r="BH204" s="227">
        <f>IF(N204="sníž. přenesená",J204,0)</f>
        <v>0</v>
      </c>
      <c r="BI204" s="227">
        <f>IF(N204="nulová",J204,0)</f>
        <v>0</v>
      </c>
      <c r="BJ204" s="16" t="s">
        <v>78</v>
      </c>
      <c r="BK204" s="227">
        <f>ROUND(I204*H204,2)</f>
        <v>0</v>
      </c>
      <c r="BL204" s="16" t="s">
        <v>88</v>
      </c>
      <c r="BM204" s="226" t="s">
        <v>1427</v>
      </c>
    </row>
    <row r="205" s="2" customFormat="1">
      <c r="A205" s="37"/>
      <c r="B205" s="38"/>
      <c r="C205" s="39"/>
      <c r="D205" s="228" t="s">
        <v>160</v>
      </c>
      <c r="E205" s="39"/>
      <c r="F205" s="239" t="s">
        <v>1428</v>
      </c>
      <c r="G205" s="39"/>
      <c r="H205" s="39"/>
      <c r="I205" s="230"/>
      <c r="J205" s="39"/>
      <c r="K205" s="39"/>
      <c r="L205" s="43"/>
      <c r="M205" s="231"/>
      <c r="N205" s="232"/>
      <c r="O205" s="90"/>
      <c r="P205" s="90"/>
      <c r="Q205" s="90"/>
      <c r="R205" s="90"/>
      <c r="S205" s="90"/>
      <c r="T205" s="91"/>
      <c r="U205" s="37"/>
      <c r="V205" s="37"/>
      <c r="W205" s="37"/>
      <c r="X205" s="37"/>
      <c r="Y205" s="37"/>
      <c r="Z205" s="37"/>
      <c r="AA205" s="37"/>
      <c r="AB205" s="37"/>
      <c r="AC205" s="37"/>
      <c r="AD205" s="37"/>
      <c r="AE205" s="37"/>
      <c r="AT205" s="16" t="s">
        <v>160</v>
      </c>
      <c r="AU205" s="16" t="s">
        <v>82</v>
      </c>
    </row>
    <row r="206" s="2" customFormat="1">
      <c r="A206" s="37"/>
      <c r="B206" s="38"/>
      <c r="C206" s="39"/>
      <c r="D206" s="228" t="s">
        <v>134</v>
      </c>
      <c r="E206" s="39"/>
      <c r="F206" s="229" t="s">
        <v>1429</v>
      </c>
      <c r="G206" s="39"/>
      <c r="H206" s="39"/>
      <c r="I206" s="230"/>
      <c r="J206" s="39"/>
      <c r="K206" s="39"/>
      <c r="L206" s="43"/>
      <c r="M206" s="231"/>
      <c r="N206" s="232"/>
      <c r="O206" s="90"/>
      <c r="P206" s="90"/>
      <c r="Q206" s="90"/>
      <c r="R206" s="90"/>
      <c r="S206" s="90"/>
      <c r="T206" s="91"/>
      <c r="U206" s="37"/>
      <c r="V206" s="37"/>
      <c r="W206" s="37"/>
      <c r="X206" s="37"/>
      <c r="Y206" s="37"/>
      <c r="Z206" s="37"/>
      <c r="AA206" s="37"/>
      <c r="AB206" s="37"/>
      <c r="AC206" s="37"/>
      <c r="AD206" s="37"/>
      <c r="AE206" s="37"/>
      <c r="AT206" s="16" t="s">
        <v>134</v>
      </c>
      <c r="AU206" s="16" t="s">
        <v>82</v>
      </c>
    </row>
    <row r="207" s="13" customFormat="1">
      <c r="A207" s="13"/>
      <c r="B207" s="240"/>
      <c r="C207" s="241"/>
      <c r="D207" s="228" t="s">
        <v>162</v>
      </c>
      <c r="E207" s="242" t="s">
        <v>1</v>
      </c>
      <c r="F207" s="243" t="s">
        <v>1430</v>
      </c>
      <c r="G207" s="241"/>
      <c r="H207" s="244">
        <v>28.699999999999999</v>
      </c>
      <c r="I207" s="245"/>
      <c r="J207" s="241"/>
      <c r="K207" s="241"/>
      <c r="L207" s="246"/>
      <c r="M207" s="247"/>
      <c r="N207" s="248"/>
      <c r="O207" s="248"/>
      <c r="P207" s="248"/>
      <c r="Q207" s="248"/>
      <c r="R207" s="248"/>
      <c r="S207" s="248"/>
      <c r="T207" s="249"/>
      <c r="U207" s="13"/>
      <c r="V207" s="13"/>
      <c r="W207" s="13"/>
      <c r="X207" s="13"/>
      <c r="Y207" s="13"/>
      <c r="Z207" s="13"/>
      <c r="AA207" s="13"/>
      <c r="AB207" s="13"/>
      <c r="AC207" s="13"/>
      <c r="AD207" s="13"/>
      <c r="AE207" s="13"/>
      <c r="AT207" s="250" t="s">
        <v>162</v>
      </c>
      <c r="AU207" s="250" t="s">
        <v>82</v>
      </c>
      <c r="AV207" s="13" t="s">
        <v>82</v>
      </c>
      <c r="AW207" s="13" t="s">
        <v>30</v>
      </c>
      <c r="AX207" s="13" t="s">
        <v>78</v>
      </c>
      <c r="AY207" s="250" t="s">
        <v>128</v>
      </c>
    </row>
    <row r="208" s="2" customFormat="1">
      <c r="A208" s="37"/>
      <c r="B208" s="38"/>
      <c r="C208" s="215" t="s">
        <v>280</v>
      </c>
      <c r="D208" s="215" t="s">
        <v>129</v>
      </c>
      <c r="E208" s="216" t="s">
        <v>1431</v>
      </c>
      <c r="F208" s="217" t="s">
        <v>1432</v>
      </c>
      <c r="G208" s="218" t="s">
        <v>176</v>
      </c>
      <c r="H208" s="219">
        <v>28.699999999999999</v>
      </c>
      <c r="I208" s="220"/>
      <c r="J208" s="221">
        <f>ROUND(I208*H208,2)</f>
        <v>0</v>
      </c>
      <c r="K208" s="217" t="s">
        <v>1</v>
      </c>
      <c r="L208" s="43"/>
      <c r="M208" s="222" t="s">
        <v>1</v>
      </c>
      <c r="N208" s="223" t="s">
        <v>38</v>
      </c>
      <c r="O208" s="90"/>
      <c r="P208" s="224">
        <f>O208*H208</f>
        <v>0</v>
      </c>
      <c r="Q208" s="224">
        <v>0.00058</v>
      </c>
      <c r="R208" s="224">
        <f>Q208*H208</f>
        <v>0.016646000000000001</v>
      </c>
      <c r="S208" s="224">
        <v>0</v>
      </c>
      <c r="T208" s="225">
        <f>S208*H208</f>
        <v>0</v>
      </c>
      <c r="U208" s="37"/>
      <c r="V208" s="37"/>
      <c r="W208" s="37"/>
      <c r="X208" s="37"/>
      <c r="Y208" s="37"/>
      <c r="Z208" s="37"/>
      <c r="AA208" s="37"/>
      <c r="AB208" s="37"/>
      <c r="AC208" s="37"/>
      <c r="AD208" s="37"/>
      <c r="AE208" s="37"/>
      <c r="AR208" s="226" t="s">
        <v>88</v>
      </c>
      <c r="AT208" s="226" t="s">
        <v>129</v>
      </c>
      <c r="AU208" s="226" t="s">
        <v>82</v>
      </c>
      <c r="AY208" s="16" t="s">
        <v>128</v>
      </c>
      <c r="BE208" s="227">
        <f>IF(N208="základní",J208,0)</f>
        <v>0</v>
      </c>
      <c r="BF208" s="227">
        <f>IF(N208="snížená",J208,0)</f>
        <v>0</v>
      </c>
      <c r="BG208" s="227">
        <f>IF(N208="zákl. přenesená",J208,0)</f>
        <v>0</v>
      </c>
      <c r="BH208" s="227">
        <f>IF(N208="sníž. přenesená",J208,0)</f>
        <v>0</v>
      </c>
      <c r="BI208" s="227">
        <f>IF(N208="nulová",J208,0)</f>
        <v>0</v>
      </c>
      <c r="BJ208" s="16" t="s">
        <v>78</v>
      </c>
      <c r="BK208" s="227">
        <f>ROUND(I208*H208,2)</f>
        <v>0</v>
      </c>
      <c r="BL208" s="16" t="s">
        <v>88</v>
      </c>
      <c r="BM208" s="226" t="s">
        <v>1433</v>
      </c>
    </row>
    <row r="209" s="2" customFormat="1">
      <c r="A209" s="37"/>
      <c r="B209" s="38"/>
      <c r="C209" s="39"/>
      <c r="D209" s="228" t="s">
        <v>160</v>
      </c>
      <c r="E209" s="39"/>
      <c r="F209" s="239" t="s">
        <v>1434</v>
      </c>
      <c r="G209" s="39"/>
      <c r="H209" s="39"/>
      <c r="I209" s="230"/>
      <c r="J209" s="39"/>
      <c r="K209" s="39"/>
      <c r="L209" s="43"/>
      <c r="M209" s="231"/>
      <c r="N209" s="232"/>
      <c r="O209" s="90"/>
      <c r="P209" s="90"/>
      <c r="Q209" s="90"/>
      <c r="R209" s="90"/>
      <c r="S209" s="90"/>
      <c r="T209" s="91"/>
      <c r="U209" s="37"/>
      <c r="V209" s="37"/>
      <c r="W209" s="37"/>
      <c r="X209" s="37"/>
      <c r="Y209" s="37"/>
      <c r="Z209" s="37"/>
      <c r="AA209" s="37"/>
      <c r="AB209" s="37"/>
      <c r="AC209" s="37"/>
      <c r="AD209" s="37"/>
      <c r="AE209" s="37"/>
      <c r="AT209" s="16" t="s">
        <v>160</v>
      </c>
      <c r="AU209" s="16" t="s">
        <v>82</v>
      </c>
    </row>
    <row r="210" s="2" customFormat="1">
      <c r="A210" s="37"/>
      <c r="B210" s="38"/>
      <c r="C210" s="39"/>
      <c r="D210" s="228" t="s">
        <v>134</v>
      </c>
      <c r="E210" s="39"/>
      <c r="F210" s="229" t="s">
        <v>1429</v>
      </c>
      <c r="G210" s="39"/>
      <c r="H210" s="39"/>
      <c r="I210" s="230"/>
      <c r="J210" s="39"/>
      <c r="K210" s="39"/>
      <c r="L210" s="43"/>
      <c r="M210" s="231"/>
      <c r="N210" s="232"/>
      <c r="O210" s="90"/>
      <c r="P210" s="90"/>
      <c r="Q210" s="90"/>
      <c r="R210" s="90"/>
      <c r="S210" s="90"/>
      <c r="T210" s="91"/>
      <c r="U210" s="37"/>
      <c r="V210" s="37"/>
      <c r="W210" s="37"/>
      <c r="X210" s="37"/>
      <c r="Y210" s="37"/>
      <c r="Z210" s="37"/>
      <c r="AA210" s="37"/>
      <c r="AB210" s="37"/>
      <c r="AC210" s="37"/>
      <c r="AD210" s="37"/>
      <c r="AE210" s="37"/>
      <c r="AT210" s="16" t="s">
        <v>134</v>
      </c>
      <c r="AU210" s="16" t="s">
        <v>82</v>
      </c>
    </row>
    <row r="211" s="13" customFormat="1">
      <c r="A211" s="13"/>
      <c r="B211" s="240"/>
      <c r="C211" s="241"/>
      <c r="D211" s="228" t="s">
        <v>162</v>
      </c>
      <c r="E211" s="242" t="s">
        <v>1</v>
      </c>
      <c r="F211" s="243" t="s">
        <v>1430</v>
      </c>
      <c r="G211" s="241"/>
      <c r="H211" s="244">
        <v>28.699999999999999</v>
      </c>
      <c r="I211" s="245"/>
      <c r="J211" s="241"/>
      <c r="K211" s="241"/>
      <c r="L211" s="246"/>
      <c r="M211" s="247"/>
      <c r="N211" s="248"/>
      <c r="O211" s="248"/>
      <c r="P211" s="248"/>
      <c r="Q211" s="248"/>
      <c r="R211" s="248"/>
      <c r="S211" s="248"/>
      <c r="T211" s="249"/>
      <c r="U211" s="13"/>
      <c r="V211" s="13"/>
      <c r="W211" s="13"/>
      <c r="X211" s="13"/>
      <c r="Y211" s="13"/>
      <c r="Z211" s="13"/>
      <c r="AA211" s="13"/>
      <c r="AB211" s="13"/>
      <c r="AC211" s="13"/>
      <c r="AD211" s="13"/>
      <c r="AE211" s="13"/>
      <c r="AT211" s="250" t="s">
        <v>162</v>
      </c>
      <c r="AU211" s="250" t="s">
        <v>82</v>
      </c>
      <c r="AV211" s="13" t="s">
        <v>82</v>
      </c>
      <c r="AW211" s="13" t="s">
        <v>30</v>
      </c>
      <c r="AX211" s="13" t="s">
        <v>78</v>
      </c>
      <c r="AY211" s="250" t="s">
        <v>128</v>
      </c>
    </row>
    <row r="212" s="2" customFormat="1">
      <c r="A212" s="37"/>
      <c r="B212" s="38"/>
      <c r="C212" s="215" t="s">
        <v>288</v>
      </c>
      <c r="D212" s="215" t="s">
        <v>129</v>
      </c>
      <c r="E212" s="216" t="s">
        <v>1435</v>
      </c>
      <c r="F212" s="217" t="s">
        <v>1436</v>
      </c>
      <c r="G212" s="218" t="s">
        <v>176</v>
      </c>
      <c r="H212" s="219">
        <v>170.5</v>
      </c>
      <c r="I212" s="220"/>
      <c r="J212" s="221">
        <f>ROUND(I212*H212,2)</f>
        <v>0</v>
      </c>
      <c r="K212" s="217" t="s">
        <v>158</v>
      </c>
      <c r="L212" s="43"/>
      <c r="M212" s="222" t="s">
        <v>1</v>
      </c>
      <c r="N212" s="223" t="s">
        <v>38</v>
      </c>
      <c r="O212" s="90"/>
      <c r="P212" s="224">
        <f>O212*H212</f>
        <v>0</v>
      </c>
      <c r="Q212" s="224">
        <v>0.00054000000000000001</v>
      </c>
      <c r="R212" s="224">
        <f>Q212*H212</f>
        <v>0.092069999999999999</v>
      </c>
      <c r="S212" s="224">
        <v>0</v>
      </c>
      <c r="T212" s="225">
        <f>S212*H212</f>
        <v>0</v>
      </c>
      <c r="U212" s="37"/>
      <c r="V212" s="37"/>
      <c r="W212" s="37"/>
      <c r="X212" s="37"/>
      <c r="Y212" s="37"/>
      <c r="Z212" s="37"/>
      <c r="AA212" s="37"/>
      <c r="AB212" s="37"/>
      <c r="AC212" s="37"/>
      <c r="AD212" s="37"/>
      <c r="AE212" s="37"/>
      <c r="AR212" s="226" t="s">
        <v>88</v>
      </c>
      <c r="AT212" s="226" t="s">
        <v>129</v>
      </c>
      <c r="AU212" s="226" t="s">
        <v>82</v>
      </c>
      <c r="AY212" s="16" t="s">
        <v>128</v>
      </c>
      <c r="BE212" s="227">
        <f>IF(N212="základní",J212,0)</f>
        <v>0</v>
      </c>
      <c r="BF212" s="227">
        <f>IF(N212="snížená",J212,0)</f>
        <v>0</v>
      </c>
      <c r="BG212" s="227">
        <f>IF(N212="zákl. přenesená",J212,0)</f>
        <v>0</v>
      </c>
      <c r="BH212" s="227">
        <f>IF(N212="sníž. přenesená",J212,0)</f>
        <v>0</v>
      </c>
      <c r="BI212" s="227">
        <f>IF(N212="nulová",J212,0)</f>
        <v>0</v>
      </c>
      <c r="BJ212" s="16" t="s">
        <v>78</v>
      </c>
      <c r="BK212" s="227">
        <f>ROUND(I212*H212,2)</f>
        <v>0</v>
      </c>
      <c r="BL212" s="16" t="s">
        <v>88</v>
      </c>
      <c r="BM212" s="226" t="s">
        <v>1437</v>
      </c>
    </row>
    <row r="213" s="2" customFormat="1">
      <c r="A213" s="37"/>
      <c r="B213" s="38"/>
      <c r="C213" s="39"/>
      <c r="D213" s="228" t="s">
        <v>160</v>
      </c>
      <c r="E213" s="39"/>
      <c r="F213" s="239" t="s">
        <v>1438</v>
      </c>
      <c r="G213" s="39"/>
      <c r="H213" s="39"/>
      <c r="I213" s="230"/>
      <c r="J213" s="39"/>
      <c r="K213" s="39"/>
      <c r="L213" s="43"/>
      <c r="M213" s="231"/>
      <c r="N213" s="232"/>
      <c r="O213" s="90"/>
      <c r="P213" s="90"/>
      <c r="Q213" s="90"/>
      <c r="R213" s="90"/>
      <c r="S213" s="90"/>
      <c r="T213" s="91"/>
      <c r="U213" s="37"/>
      <c r="V213" s="37"/>
      <c r="W213" s="37"/>
      <c r="X213" s="37"/>
      <c r="Y213" s="37"/>
      <c r="Z213" s="37"/>
      <c r="AA213" s="37"/>
      <c r="AB213" s="37"/>
      <c r="AC213" s="37"/>
      <c r="AD213" s="37"/>
      <c r="AE213" s="37"/>
      <c r="AT213" s="16" t="s">
        <v>160</v>
      </c>
      <c r="AU213" s="16" t="s">
        <v>82</v>
      </c>
    </row>
    <row r="214" s="2" customFormat="1">
      <c r="A214" s="37"/>
      <c r="B214" s="38"/>
      <c r="C214" s="39"/>
      <c r="D214" s="228" t="s">
        <v>134</v>
      </c>
      <c r="E214" s="39"/>
      <c r="F214" s="229" t="s">
        <v>1439</v>
      </c>
      <c r="G214" s="39"/>
      <c r="H214" s="39"/>
      <c r="I214" s="230"/>
      <c r="J214" s="39"/>
      <c r="K214" s="39"/>
      <c r="L214" s="43"/>
      <c r="M214" s="231"/>
      <c r="N214" s="232"/>
      <c r="O214" s="90"/>
      <c r="P214" s="90"/>
      <c r="Q214" s="90"/>
      <c r="R214" s="90"/>
      <c r="S214" s="90"/>
      <c r="T214" s="91"/>
      <c r="U214" s="37"/>
      <c r="V214" s="37"/>
      <c r="W214" s="37"/>
      <c r="X214" s="37"/>
      <c r="Y214" s="37"/>
      <c r="Z214" s="37"/>
      <c r="AA214" s="37"/>
      <c r="AB214" s="37"/>
      <c r="AC214" s="37"/>
      <c r="AD214" s="37"/>
      <c r="AE214" s="37"/>
      <c r="AT214" s="16" t="s">
        <v>134</v>
      </c>
      <c r="AU214" s="16" t="s">
        <v>82</v>
      </c>
    </row>
    <row r="215" s="13" customFormat="1">
      <c r="A215" s="13"/>
      <c r="B215" s="240"/>
      <c r="C215" s="241"/>
      <c r="D215" s="228" t="s">
        <v>162</v>
      </c>
      <c r="E215" s="242" t="s">
        <v>1</v>
      </c>
      <c r="F215" s="243" t="s">
        <v>1440</v>
      </c>
      <c r="G215" s="241"/>
      <c r="H215" s="244">
        <v>170.5</v>
      </c>
      <c r="I215" s="245"/>
      <c r="J215" s="241"/>
      <c r="K215" s="241"/>
      <c r="L215" s="246"/>
      <c r="M215" s="247"/>
      <c r="N215" s="248"/>
      <c r="O215" s="248"/>
      <c r="P215" s="248"/>
      <c r="Q215" s="248"/>
      <c r="R215" s="248"/>
      <c r="S215" s="248"/>
      <c r="T215" s="249"/>
      <c r="U215" s="13"/>
      <c r="V215" s="13"/>
      <c r="W215" s="13"/>
      <c r="X215" s="13"/>
      <c r="Y215" s="13"/>
      <c r="Z215" s="13"/>
      <c r="AA215" s="13"/>
      <c r="AB215" s="13"/>
      <c r="AC215" s="13"/>
      <c r="AD215" s="13"/>
      <c r="AE215" s="13"/>
      <c r="AT215" s="250" t="s">
        <v>162</v>
      </c>
      <c r="AU215" s="250" t="s">
        <v>82</v>
      </c>
      <c r="AV215" s="13" t="s">
        <v>82</v>
      </c>
      <c r="AW215" s="13" t="s">
        <v>30</v>
      </c>
      <c r="AX215" s="13" t="s">
        <v>78</v>
      </c>
      <c r="AY215" s="250" t="s">
        <v>128</v>
      </c>
    </row>
    <row r="216" s="2" customFormat="1" ht="16.5" customHeight="1">
      <c r="A216" s="37"/>
      <c r="B216" s="38"/>
      <c r="C216" s="215" t="s">
        <v>295</v>
      </c>
      <c r="D216" s="215" t="s">
        <v>129</v>
      </c>
      <c r="E216" s="216" t="s">
        <v>1441</v>
      </c>
      <c r="F216" s="217" t="s">
        <v>1442</v>
      </c>
      <c r="G216" s="218" t="s">
        <v>183</v>
      </c>
      <c r="H216" s="219">
        <v>9.9000000000000004</v>
      </c>
      <c r="I216" s="220"/>
      <c r="J216" s="221">
        <f>ROUND(I216*H216,2)</f>
        <v>0</v>
      </c>
      <c r="K216" s="217" t="s">
        <v>158</v>
      </c>
      <c r="L216" s="43"/>
      <c r="M216" s="222" t="s">
        <v>1</v>
      </c>
      <c r="N216" s="223" t="s">
        <v>38</v>
      </c>
      <c r="O216" s="90"/>
      <c r="P216" s="224">
        <f>O216*H216</f>
        <v>0</v>
      </c>
      <c r="Q216" s="224">
        <v>2.45329</v>
      </c>
      <c r="R216" s="224">
        <f>Q216*H216</f>
        <v>24.287571</v>
      </c>
      <c r="S216" s="224">
        <v>0</v>
      </c>
      <c r="T216" s="225">
        <f>S216*H216</f>
        <v>0</v>
      </c>
      <c r="U216" s="37"/>
      <c r="V216" s="37"/>
      <c r="W216" s="37"/>
      <c r="X216" s="37"/>
      <c r="Y216" s="37"/>
      <c r="Z216" s="37"/>
      <c r="AA216" s="37"/>
      <c r="AB216" s="37"/>
      <c r="AC216" s="37"/>
      <c r="AD216" s="37"/>
      <c r="AE216" s="37"/>
      <c r="AR216" s="226" t="s">
        <v>88</v>
      </c>
      <c r="AT216" s="226" t="s">
        <v>129</v>
      </c>
      <c r="AU216" s="226" t="s">
        <v>82</v>
      </c>
      <c r="AY216" s="16" t="s">
        <v>128</v>
      </c>
      <c r="BE216" s="227">
        <f>IF(N216="základní",J216,0)</f>
        <v>0</v>
      </c>
      <c r="BF216" s="227">
        <f>IF(N216="snížená",J216,0)</f>
        <v>0</v>
      </c>
      <c r="BG216" s="227">
        <f>IF(N216="zákl. přenesená",J216,0)</f>
        <v>0</v>
      </c>
      <c r="BH216" s="227">
        <f>IF(N216="sníž. přenesená",J216,0)</f>
        <v>0</v>
      </c>
      <c r="BI216" s="227">
        <f>IF(N216="nulová",J216,0)</f>
        <v>0</v>
      </c>
      <c r="BJ216" s="16" t="s">
        <v>78</v>
      </c>
      <c r="BK216" s="227">
        <f>ROUND(I216*H216,2)</f>
        <v>0</v>
      </c>
      <c r="BL216" s="16" t="s">
        <v>88</v>
      </c>
      <c r="BM216" s="226" t="s">
        <v>1443</v>
      </c>
    </row>
    <row r="217" s="2" customFormat="1">
      <c r="A217" s="37"/>
      <c r="B217" s="38"/>
      <c r="C217" s="39"/>
      <c r="D217" s="228" t="s">
        <v>160</v>
      </c>
      <c r="E217" s="39"/>
      <c r="F217" s="239" t="s">
        <v>1444</v>
      </c>
      <c r="G217" s="39"/>
      <c r="H217" s="39"/>
      <c r="I217" s="230"/>
      <c r="J217" s="39"/>
      <c r="K217" s="39"/>
      <c r="L217" s="43"/>
      <c r="M217" s="231"/>
      <c r="N217" s="232"/>
      <c r="O217" s="90"/>
      <c r="P217" s="90"/>
      <c r="Q217" s="90"/>
      <c r="R217" s="90"/>
      <c r="S217" s="90"/>
      <c r="T217" s="91"/>
      <c r="U217" s="37"/>
      <c r="V217" s="37"/>
      <c r="W217" s="37"/>
      <c r="X217" s="37"/>
      <c r="Y217" s="37"/>
      <c r="Z217" s="37"/>
      <c r="AA217" s="37"/>
      <c r="AB217" s="37"/>
      <c r="AC217" s="37"/>
      <c r="AD217" s="37"/>
      <c r="AE217" s="37"/>
      <c r="AT217" s="16" t="s">
        <v>160</v>
      </c>
      <c r="AU217" s="16" t="s">
        <v>82</v>
      </c>
    </row>
    <row r="218" s="2" customFormat="1">
      <c r="A218" s="37"/>
      <c r="B218" s="38"/>
      <c r="C218" s="39"/>
      <c r="D218" s="228" t="s">
        <v>134</v>
      </c>
      <c r="E218" s="39"/>
      <c r="F218" s="229" t="s">
        <v>1445</v>
      </c>
      <c r="G218" s="39"/>
      <c r="H218" s="39"/>
      <c r="I218" s="230"/>
      <c r="J218" s="39"/>
      <c r="K218" s="39"/>
      <c r="L218" s="43"/>
      <c r="M218" s="231"/>
      <c r="N218" s="232"/>
      <c r="O218" s="90"/>
      <c r="P218" s="90"/>
      <c r="Q218" s="90"/>
      <c r="R218" s="90"/>
      <c r="S218" s="90"/>
      <c r="T218" s="91"/>
      <c r="U218" s="37"/>
      <c r="V218" s="37"/>
      <c r="W218" s="37"/>
      <c r="X218" s="37"/>
      <c r="Y218" s="37"/>
      <c r="Z218" s="37"/>
      <c r="AA218" s="37"/>
      <c r="AB218" s="37"/>
      <c r="AC218" s="37"/>
      <c r="AD218" s="37"/>
      <c r="AE218" s="37"/>
      <c r="AT218" s="16" t="s">
        <v>134</v>
      </c>
      <c r="AU218" s="16" t="s">
        <v>82</v>
      </c>
    </row>
    <row r="219" s="13" customFormat="1">
      <c r="A219" s="13"/>
      <c r="B219" s="240"/>
      <c r="C219" s="241"/>
      <c r="D219" s="228" t="s">
        <v>162</v>
      </c>
      <c r="E219" s="242" t="s">
        <v>1</v>
      </c>
      <c r="F219" s="243" t="s">
        <v>1446</v>
      </c>
      <c r="G219" s="241"/>
      <c r="H219" s="244">
        <v>9.9000000000000004</v>
      </c>
      <c r="I219" s="245"/>
      <c r="J219" s="241"/>
      <c r="K219" s="241"/>
      <c r="L219" s="246"/>
      <c r="M219" s="247"/>
      <c r="N219" s="248"/>
      <c r="O219" s="248"/>
      <c r="P219" s="248"/>
      <c r="Q219" s="248"/>
      <c r="R219" s="248"/>
      <c r="S219" s="248"/>
      <c r="T219" s="249"/>
      <c r="U219" s="13"/>
      <c r="V219" s="13"/>
      <c r="W219" s="13"/>
      <c r="X219" s="13"/>
      <c r="Y219" s="13"/>
      <c r="Z219" s="13"/>
      <c r="AA219" s="13"/>
      <c r="AB219" s="13"/>
      <c r="AC219" s="13"/>
      <c r="AD219" s="13"/>
      <c r="AE219" s="13"/>
      <c r="AT219" s="250" t="s">
        <v>162</v>
      </c>
      <c r="AU219" s="250" t="s">
        <v>82</v>
      </c>
      <c r="AV219" s="13" t="s">
        <v>82</v>
      </c>
      <c r="AW219" s="13" t="s">
        <v>30</v>
      </c>
      <c r="AX219" s="13" t="s">
        <v>78</v>
      </c>
      <c r="AY219" s="250" t="s">
        <v>128</v>
      </c>
    </row>
    <row r="220" s="2" customFormat="1" ht="33" customHeight="1">
      <c r="A220" s="37"/>
      <c r="B220" s="38"/>
      <c r="C220" s="215" t="s">
        <v>301</v>
      </c>
      <c r="D220" s="215" t="s">
        <v>129</v>
      </c>
      <c r="E220" s="216" t="s">
        <v>241</v>
      </c>
      <c r="F220" s="217" t="s">
        <v>242</v>
      </c>
      <c r="G220" s="218" t="s">
        <v>243</v>
      </c>
      <c r="H220" s="219">
        <v>15</v>
      </c>
      <c r="I220" s="220"/>
      <c r="J220" s="221">
        <f>ROUND(I220*H220,2)</f>
        <v>0</v>
      </c>
      <c r="K220" s="217" t="s">
        <v>158</v>
      </c>
      <c r="L220" s="43"/>
      <c r="M220" s="222" t="s">
        <v>1</v>
      </c>
      <c r="N220" s="223" t="s">
        <v>38</v>
      </c>
      <c r="O220" s="90"/>
      <c r="P220" s="224">
        <f>O220*H220</f>
        <v>0</v>
      </c>
      <c r="Q220" s="224">
        <v>0.00014999999999999999</v>
      </c>
      <c r="R220" s="224">
        <f>Q220*H220</f>
        <v>0.0022499999999999998</v>
      </c>
      <c r="S220" s="224">
        <v>0</v>
      </c>
      <c r="T220" s="225">
        <f>S220*H220</f>
        <v>0</v>
      </c>
      <c r="U220" s="37"/>
      <c r="V220" s="37"/>
      <c r="W220" s="37"/>
      <c r="X220" s="37"/>
      <c r="Y220" s="37"/>
      <c r="Z220" s="37"/>
      <c r="AA220" s="37"/>
      <c r="AB220" s="37"/>
      <c r="AC220" s="37"/>
      <c r="AD220" s="37"/>
      <c r="AE220" s="37"/>
      <c r="AR220" s="226" t="s">
        <v>88</v>
      </c>
      <c r="AT220" s="226" t="s">
        <v>129</v>
      </c>
      <c r="AU220" s="226" t="s">
        <v>82</v>
      </c>
      <c r="AY220" s="16" t="s">
        <v>128</v>
      </c>
      <c r="BE220" s="227">
        <f>IF(N220="základní",J220,0)</f>
        <v>0</v>
      </c>
      <c r="BF220" s="227">
        <f>IF(N220="snížená",J220,0)</f>
        <v>0</v>
      </c>
      <c r="BG220" s="227">
        <f>IF(N220="zákl. přenesená",J220,0)</f>
        <v>0</v>
      </c>
      <c r="BH220" s="227">
        <f>IF(N220="sníž. přenesená",J220,0)</f>
        <v>0</v>
      </c>
      <c r="BI220" s="227">
        <f>IF(N220="nulová",J220,0)</f>
        <v>0</v>
      </c>
      <c r="BJ220" s="16" t="s">
        <v>78</v>
      </c>
      <c r="BK220" s="227">
        <f>ROUND(I220*H220,2)</f>
        <v>0</v>
      </c>
      <c r="BL220" s="16" t="s">
        <v>88</v>
      </c>
      <c r="BM220" s="226" t="s">
        <v>1447</v>
      </c>
    </row>
    <row r="221" s="2" customFormat="1">
      <c r="A221" s="37"/>
      <c r="B221" s="38"/>
      <c r="C221" s="39"/>
      <c r="D221" s="228" t="s">
        <v>160</v>
      </c>
      <c r="E221" s="39"/>
      <c r="F221" s="239" t="s">
        <v>245</v>
      </c>
      <c r="G221" s="39"/>
      <c r="H221" s="39"/>
      <c r="I221" s="230"/>
      <c r="J221" s="39"/>
      <c r="K221" s="39"/>
      <c r="L221" s="43"/>
      <c r="M221" s="231"/>
      <c r="N221" s="232"/>
      <c r="O221" s="90"/>
      <c r="P221" s="90"/>
      <c r="Q221" s="90"/>
      <c r="R221" s="90"/>
      <c r="S221" s="90"/>
      <c r="T221" s="91"/>
      <c r="U221" s="37"/>
      <c r="V221" s="37"/>
      <c r="W221" s="37"/>
      <c r="X221" s="37"/>
      <c r="Y221" s="37"/>
      <c r="Z221" s="37"/>
      <c r="AA221" s="37"/>
      <c r="AB221" s="37"/>
      <c r="AC221" s="37"/>
      <c r="AD221" s="37"/>
      <c r="AE221" s="37"/>
      <c r="AT221" s="16" t="s">
        <v>160</v>
      </c>
      <c r="AU221" s="16" t="s">
        <v>82</v>
      </c>
    </row>
    <row r="222" s="13" customFormat="1">
      <c r="A222" s="13"/>
      <c r="B222" s="240"/>
      <c r="C222" s="241"/>
      <c r="D222" s="228" t="s">
        <v>162</v>
      </c>
      <c r="E222" s="242" t="s">
        <v>1</v>
      </c>
      <c r="F222" s="243" t="s">
        <v>8</v>
      </c>
      <c r="G222" s="241"/>
      <c r="H222" s="244">
        <v>15</v>
      </c>
      <c r="I222" s="245"/>
      <c r="J222" s="241"/>
      <c r="K222" s="241"/>
      <c r="L222" s="246"/>
      <c r="M222" s="247"/>
      <c r="N222" s="248"/>
      <c r="O222" s="248"/>
      <c r="P222" s="248"/>
      <c r="Q222" s="248"/>
      <c r="R222" s="248"/>
      <c r="S222" s="248"/>
      <c r="T222" s="249"/>
      <c r="U222" s="13"/>
      <c r="V222" s="13"/>
      <c r="W222" s="13"/>
      <c r="X222" s="13"/>
      <c r="Y222" s="13"/>
      <c r="Z222" s="13"/>
      <c r="AA222" s="13"/>
      <c r="AB222" s="13"/>
      <c r="AC222" s="13"/>
      <c r="AD222" s="13"/>
      <c r="AE222" s="13"/>
      <c r="AT222" s="250" t="s">
        <v>162</v>
      </c>
      <c r="AU222" s="250" t="s">
        <v>82</v>
      </c>
      <c r="AV222" s="13" t="s">
        <v>82</v>
      </c>
      <c r="AW222" s="13" t="s">
        <v>30</v>
      </c>
      <c r="AX222" s="13" t="s">
        <v>78</v>
      </c>
      <c r="AY222" s="250" t="s">
        <v>128</v>
      </c>
    </row>
    <row r="223" s="2" customFormat="1" ht="16.5" customHeight="1">
      <c r="A223" s="37"/>
      <c r="B223" s="38"/>
      <c r="C223" s="251" t="s">
        <v>306</v>
      </c>
      <c r="D223" s="251" t="s">
        <v>200</v>
      </c>
      <c r="E223" s="252" t="s">
        <v>247</v>
      </c>
      <c r="F223" s="253" t="s">
        <v>248</v>
      </c>
      <c r="G223" s="254" t="s">
        <v>220</v>
      </c>
      <c r="H223" s="255">
        <v>25.003</v>
      </c>
      <c r="I223" s="256"/>
      <c r="J223" s="257">
        <f>ROUND(I223*H223,2)</f>
        <v>0</v>
      </c>
      <c r="K223" s="253" t="s">
        <v>158</v>
      </c>
      <c r="L223" s="258"/>
      <c r="M223" s="259" t="s">
        <v>1</v>
      </c>
      <c r="N223" s="260" t="s">
        <v>38</v>
      </c>
      <c r="O223" s="90"/>
      <c r="P223" s="224">
        <f>O223*H223</f>
        <v>0</v>
      </c>
      <c r="Q223" s="224">
        <v>1</v>
      </c>
      <c r="R223" s="224">
        <f>Q223*H223</f>
        <v>25.003</v>
      </c>
      <c r="S223" s="224">
        <v>0</v>
      </c>
      <c r="T223" s="225">
        <f>S223*H223</f>
        <v>0</v>
      </c>
      <c r="U223" s="37"/>
      <c r="V223" s="37"/>
      <c r="W223" s="37"/>
      <c r="X223" s="37"/>
      <c r="Y223" s="37"/>
      <c r="Z223" s="37"/>
      <c r="AA223" s="37"/>
      <c r="AB223" s="37"/>
      <c r="AC223" s="37"/>
      <c r="AD223" s="37"/>
      <c r="AE223" s="37"/>
      <c r="AR223" s="226" t="s">
        <v>100</v>
      </c>
      <c r="AT223" s="226" t="s">
        <v>200</v>
      </c>
      <c r="AU223" s="226" t="s">
        <v>82</v>
      </c>
      <c r="AY223" s="16" t="s">
        <v>128</v>
      </c>
      <c r="BE223" s="227">
        <f>IF(N223="základní",J223,0)</f>
        <v>0</v>
      </c>
      <c r="BF223" s="227">
        <f>IF(N223="snížená",J223,0)</f>
        <v>0</v>
      </c>
      <c r="BG223" s="227">
        <f>IF(N223="zákl. přenesená",J223,0)</f>
        <v>0</v>
      </c>
      <c r="BH223" s="227">
        <f>IF(N223="sníž. přenesená",J223,0)</f>
        <v>0</v>
      </c>
      <c r="BI223" s="227">
        <f>IF(N223="nulová",J223,0)</f>
        <v>0</v>
      </c>
      <c r="BJ223" s="16" t="s">
        <v>78</v>
      </c>
      <c r="BK223" s="227">
        <f>ROUND(I223*H223,2)</f>
        <v>0</v>
      </c>
      <c r="BL223" s="16" t="s">
        <v>88</v>
      </c>
      <c r="BM223" s="226" t="s">
        <v>1448</v>
      </c>
    </row>
    <row r="224" s="2" customFormat="1">
      <c r="A224" s="37"/>
      <c r="B224" s="38"/>
      <c r="C224" s="39"/>
      <c r="D224" s="228" t="s">
        <v>160</v>
      </c>
      <c r="E224" s="39"/>
      <c r="F224" s="239" t="s">
        <v>248</v>
      </c>
      <c r="G224" s="39"/>
      <c r="H224" s="39"/>
      <c r="I224" s="230"/>
      <c r="J224" s="39"/>
      <c r="K224" s="39"/>
      <c r="L224" s="43"/>
      <c r="M224" s="231"/>
      <c r="N224" s="232"/>
      <c r="O224" s="90"/>
      <c r="P224" s="90"/>
      <c r="Q224" s="90"/>
      <c r="R224" s="90"/>
      <c r="S224" s="90"/>
      <c r="T224" s="91"/>
      <c r="U224" s="37"/>
      <c r="V224" s="37"/>
      <c r="W224" s="37"/>
      <c r="X224" s="37"/>
      <c r="Y224" s="37"/>
      <c r="Z224" s="37"/>
      <c r="AA224" s="37"/>
      <c r="AB224" s="37"/>
      <c r="AC224" s="37"/>
      <c r="AD224" s="37"/>
      <c r="AE224" s="37"/>
      <c r="AT224" s="16" t="s">
        <v>160</v>
      </c>
      <c r="AU224" s="16" t="s">
        <v>82</v>
      </c>
    </row>
    <row r="225" s="13" customFormat="1">
      <c r="A225" s="13"/>
      <c r="B225" s="240"/>
      <c r="C225" s="241"/>
      <c r="D225" s="228" t="s">
        <v>162</v>
      </c>
      <c r="E225" s="242" t="s">
        <v>1</v>
      </c>
      <c r="F225" s="243" t="s">
        <v>1449</v>
      </c>
      <c r="G225" s="241"/>
      <c r="H225" s="244">
        <v>25.003</v>
      </c>
      <c r="I225" s="245"/>
      <c r="J225" s="241"/>
      <c r="K225" s="241"/>
      <c r="L225" s="246"/>
      <c r="M225" s="247"/>
      <c r="N225" s="248"/>
      <c r="O225" s="248"/>
      <c r="P225" s="248"/>
      <c r="Q225" s="248"/>
      <c r="R225" s="248"/>
      <c r="S225" s="248"/>
      <c r="T225" s="249"/>
      <c r="U225" s="13"/>
      <c r="V225" s="13"/>
      <c r="W225" s="13"/>
      <c r="X225" s="13"/>
      <c r="Y225" s="13"/>
      <c r="Z225" s="13"/>
      <c r="AA225" s="13"/>
      <c r="AB225" s="13"/>
      <c r="AC225" s="13"/>
      <c r="AD225" s="13"/>
      <c r="AE225" s="13"/>
      <c r="AT225" s="250" t="s">
        <v>162</v>
      </c>
      <c r="AU225" s="250" t="s">
        <v>82</v>
      </c>
      <c r="AV225" s="13" t="s">
        <v>82</v>
      </c>
      <c r="AW225" s="13" t="s">
        <v>30</v>
      </c>
      <c r="AX225" s="13" t="s">
        <v>78</v>
      </c>
      <c r="AY225" s="250" t="s">
        <v>128</v>
      </c>
    </row>
    <row r="226" s="2" customFormat="1">
      <c r="A226" s="37"/>
      <c r="B226" s="38"/>
      <c r="C226" s="215" t="s">
        <v>312</v>
      </c>
      <c r="D226" s="215" t="s">
        <v>129</v>
      </c>
      <c r="E226" s="216" t="s">
        <v>1450</v>
      </c>
      <c r="F226" s="217" t="s">
        <v>1451</v>
      </c>
      <c r="G226" s="218" t="s">
        <v>243</v>
      </c>
      <c r="H226" s="219">
        <v>15</v>
      </c>
      <c r="I226" s="220"/>
      <c r="J226" s="221">
        <f>ROUND(I226*H226,2)</f>
        <v>0</v>
      </c>
      <c r="K226" s="217" t="s">
        <v>158</v>
      </c>
      <c r="L226" s="43"/>
      <c r="M226" s="222" t="s">
        <v>1</v>
      </c>
      <c r="N226" s="223" t="s">
        <v>38</v>
      </c>
      <c r="O226" s="90"/>
      <c r="P226" s="224">
        <f>O226*H226</f>
        <v>0</v>
      </c>
      <c r="Q226" s="224">
        <v>0</v>
      </c>
      <c r="R226" s="224">
        <f>Q226*H226</f>
        <v>0</v>
      </c>
      <c r="S226" s="224">
        <v>0</v>
      </c>
      <c r="T226" s="225">
        <f>S226*H226</f>
        <v>0</v>
      </c>
      <c r="U226" s="37"/>
      <c r="V226" s="37"/>
      <c r="W226" s="37"/>
      <c r="X226" s="37"/>
      <c r="Y226" s="37"/>
      <c r="Z226" s="37"/>
      <c r="AA226" s="37"/>
      <c r="AB226" s="37"/>
      <c r="AC226" s="37"/>
      <c r="AD226" s="37"/>
      <c r="AE226" s="37"/>
      <c r="AR226" s="226" t="s">
        <v>88</v>
      </c>
      <c r="AT226" s="226" t="s">
        <v>129</v>
      </c>
      <c r="AU226" s="226" t="s">
        <v>82</v>
      </c>
      <c r="AY226" s="16" t="s">
        <v>128</v>
      </c>
      <c r="BE226" s="227">
        <f>IF(N226="základní",J226,0)</f>
        <v>0</v>
      </c>
      <c r="BF226" s="227">
        <f>IF(N226="snížená",J226,0)</f>
        <v>0</v>
      </c>
      <c r="BG226" s="227">
        <f>IF(N226="zákl. přenesená",J226,0)</f>
        <v>0</v>
      </c>
      <c r="BH226" s="227">
        <f>IF(N226="sníž. přenesená",J226,0)</f>
        <v>0</v>
      </c>
      <c r="BI226" s="227">
        <f>IF(N226="nulová",J226,0)</f>
        <v>0</v>
      </c>
      <c r="BJ226" s="16" t="s">
        <v>78</v>
      </c>
      <c r="BK226" s="227">
        <f>ROUND(I226*H226,2)</f>
        <v>0</v>
      </c>
      <c r="BL226" s="16" t="s">
        <v>88</v>
      </c>
      <c r="BM226" s="226" t="s">
        <v>1452</v>
      </c>
    </row>
    <row r="227" s="2" customFormat="1">
      <c r="A227" s="37"/>
      <c r="B227" s="38"/>
      <c r="C227" s="39"/>
      <c r="D227" s="228" t="s">
        <v>160</v>
      </c>
      <c r="E227" s="39"/>
      <c r="F227" s="239" t="s">
        <v>1453</v>
      </c>
      <c r="G227" s="39"/>
      <c r="H227" s="39"/>
      <c r="I227" s="230"/>
      <c r="J227" s="39"/>
      <c r="K227" s="39"/>
      <c r="L227" s="43"/>
      <c r="M227" s="231"/>
      <c r="N227" s="232"/>
      <c r="O227" s="90"/>
      <c r="P227" s="90"/>
      <c r="Q227" s="90"/>
      <c r="R227" s="90"/>
      <c r="S227" s="90"/>
      <c r="T227" s="91"/>
      <c r="U227" s="37"/>
      <c r="V227" s="37"/>
      <c r="W227" s="37"/>
      <c r="X227" s="37"/>
      <c r="Y227" s="37"/>
      <c r="Z227" s="37"/>
      <c r="AA227" s="37"/>
      <c r="AB227" s="37"/>
      <c r="AC227" s="37"/>
      <c r="AD227" s="37"/>
      <c r="AE227" s="37"/>
      <c r="AT227" s="16" t="s">
        <v>160</v>
      </c>
      <c r="AU227" s="16" t="s">
        <v>82</v>
      </c>
    </row>
    <row r="228" s="13" customFormat="1">
      <c r="A228" s="13"/>
      <c r="B228" s="240"/>
      <c r="C228" s="241"/>
      <c r="D228" s="228" t="s">
        <v>162</v>
      </c>
      <c r="E228" s="242" t="s">
        <v>1</v>
      </c>
      <c r="F228" s="243" t="s">
        <v>8</v>
      </c>
      <c r="G228" s="241"/>
      <c r="H228" s="244">
        <v>15</v>
      </c>
      <c r="I228" s="245"/>
      <c r="J228" s="241"/>
      <c r="K228" s="241"/>
      <c r="L228" s="246"/>
      <c r="M228" s="247"/>
      <c r="N228" s="248"/>
      <c r="O228" s="248"/>
      <c r="P228" s="248"/>
      <c r="Q228" s="248"/>
      <c r="R228" s="248"/>
      <c r="S228" s="248"/>
      <c r="T228" s="249"/>
      <c r="U228" s="13"/>
      <c r="V228" s="13"/>
      <c r="W228" s="13"/>
      <c r="X228" s="13"/>
      <c r="Y228" s="13"/>
      <c r="Z228" s="13"/>
      <c r="AA228" s="13"/>
      <c r="AB228" s="13"/>
      <c r="AC228" s="13"/>
      <c r="AD228" s="13"/>
      <c r="AE228" s="13"/>
      <c r="AT228" s="250" t="s">
        <v>162</v>
      </c>
      <c r="AU228" s="250" t="s">
        <v>82</v>
      </c>
      <c r="AV228" s="13" t="s">
        <v>82</v>
      </c>
      <c r="AW228" s="13" t="s">
        <v>30</v>
      </c>
      <c r="AX228" s="13" t="s">
        <v>78</v>
      </c>
      <c r="AY228" s="250" t="s">
        <v>128</v>
      </c>
    </row>
    <row r="229" s="2" customFormat="1">
      <c r="A229" s="37"/>
      <c r="B229" s="38"/>
      <c r="C229" s="215" t="s">
        <v>318</v>
      </c>
      <c r="D229" s="215" t="s">
        <v>129</v>
      </c>
      <c r="E229" s="216" t="s">
        <v>1454</v>
      </c>
      <c r="F229" s="217" t="s">
        <v>1455</v>
      </c>
      <c r="G229" s="218" t="s">
        <v>176</v>
      </c>
      <c r="H229" s="219">
        <v>108.5</v>
      </c>
      <c r="I229" s="220"/>
      <c r="J229" s="221">
        <f>ROUND(I229*H229,2)</f>
        <v>0</v>
      </c>
      <c r="K229" s="217" t="s">
        <v>158</v>
      </c>
      <c r="L229" s="43"/>
      <c r="M229" s="222" t="s">
        <v>1</v>
      </c>
      <c r="N229" s="223" t="s">
        <v>38</v>
      </c>
      <c r="O229" s="90"/>
      <c r="P229" s="224">
        <f>O229*H229</f>
        <v>0</v>
      </c>
      <c r="Q229" s="224">
        <v>0.03739</v>
      </c>
      <c r="R229" s="224">
        <f>Q229*H229</f>
        <v>4.0568150000000003</v>
      </c>
      <c r="S229" s="224">
        <v>0</v>
      </c>
      <c r="T229" s="225">
        <f>S229*H229</f>
        <v>0</v>
      </c>
      <c r="U229" s="37"/>
      <c r="V229" s="37"/>
      <c r="W229" s="37"/>
      <c r="X229" s="37"/>
      <c r="Y229" s="37"/>
      <c r="Z229" s="37"/>
      <c r="AA229" s="37"/>
      <c r="AB229" s="37"/>
      <c r="AC229" s="37"/>
      <c r="AD229" s="37"/>
      <c r="AE229" s="37"/>
      <c r="AR229" s="226" t="s">
        <v>88</v>
      </c>
      <c r="AT229" s="226" t="s">
        <v>129</v>
      </c>
      <c r="AU229" s="226" t="s">
        <v>82</v>
      </c>
      <c r="AY229" s="16" t="s">
        <v>128</v>
      </c>
      <c r="BE229" s="227">
        <f>IF(N229="základní",J229,0)</f>
        <v>0</v>
      </c>
      <c r="BF229" s="227">
        <f>IF(N229="snížená",J229,0)</f>
        <v>0</v>
      </c>
      <c r="BG229" s="227">
        <f>IF(N229="zákl. přenesená",J229,0)</f>
        <v>0</v>
      </c>
      <c r="BH229" s="227">
        <f>IF(N229="sníž. přenesená",J229,0)</f>
        <v>0</v>
      </c>
      <c r="BI229" s="227">
        <f>IF(N229="nulová",J229,0)</f>
        <v>0</v>
      </c>
      <c r="BJ229" s="16" t="s">
        <v>78</v>
      </c>
      <c r="BK229" s="227">
        <f>ROUND(I229*H229,2)</f>
        <v>0</v>
      </c>
      <c r="BL229" s="16" t="s">
        <v>88</v>
      </c>
      <c r="BM229" s="226" t="s">
        <v>1456</v>
      </c>
    </row>
    <row r="230" s="2" customFormat="1">
      <c r="A230" s="37"/>
      <c r="B230" s="38"/>
      <c r="C230" s="39"/>
      <c r="D230" s="228" t="s">
        <v>160</v>
      </c>
      <c r="E230" s="39"/>
      <c r="F230" s="239" t="s">
        <v>1457</v>
      </c>
      <c r="G230" s="39"/>
      <c r="H230" s="39"/>
      <c r="I230" s="230"/>
      <c r="J230" s="39"/>
      <c r="K230" s="39"/>
      <c r="L230" s="43"/>
      <c r="M230" s="231"/>
      <c r="N230" s="232"/>
      <c r="O230" s="90"/>
      <c r="P230" s="90"/>
      <c r="Q230" s="90"/>
      <c r="R230" s="90"/>
      <c r="S230" s="90"/>
      <c r="T230" s="91"/>
      <c r="U230" s="37"/>
      <c r="V230" s="37"/>
      <c r="W230" s="37"/>
      <c r="X230" s="37"/>
      <c r="Y230" s="37"/>
      <c r="Z230" s="37"/>
      <c r="AA230" s="37"/>
      <c r="AB230" s="37"/>
      <c r="AC230" s="37"/>
      <c r="AD230" s="37"/>
      <c r="AE230" s="37"/>
      <c r="AT230" s="16" t="s">
        <v>160</v>
      </c>
      <c r="AU230" s="16" t="s">
        <v>82</v>
      </c>
    </row>
    <row r="231" s="2" customFormat="1">
      <c r="A231" s="37"/>
      <c r="B231" s="38"/>
      <c r="C231" s="39"/>
      <c r="D231" s="228" t="s">
        <v>134</v>
      </c>
      <c r="E231" s="39"/>
      <c r="F231" s="229" t="s">
        <v>1458</v>
      </c>
      <c r="G231" s="39"/>
      <c r="H231" s="39"/>
      <c r="I231" s="230"/>
      <c r="J231" s="39"/>
      <c r="K231" s="39"/>
      <c r="L231" s="43"/>
      <c r="M231" s="231"/>
      <c r="N231" s="232"/>
      <c r="O231" s="90"/>
      <c r="P231" s="90"/>
      <c r="Q231" s="90"/>
      <c r="R231" s="90"/>
      <c r="S231" s="90"/>
      <c r="T231" s="91"/>
      <c r="U231" s="37"/>
      <c r="V231" s="37"/>
      <c r="W231" s="37"/>
      <c r="X231" s="37"/>
      <c r="Y231" s="37"/>
      <c r="Z231" s="37"/>
      <c r="AA231" s="37"/>
      <c r="AB231" s="37"/>
      <c r="AC231" s="37"/>
      <c r="AD231" s="37"/>
      <c r="AE231" s="37"/>
      <c r="AT231" s="16" t="s">
        <v>134</v>
      </c>
      <c r="AU231" s="16" t="s">
        <v>82</v>
      </c>
    </row>
    <row r="232" s="13" customFormat="1">
      <c r="A232" s="13"/>
      <c r="B232" s="240"/>
      <c r="C232" s="241"/>
      <c r="D232" s="228" t="s">
        <v>162</v>
      </c>
      <c r="E232" s="242" t="s">
        <v>1</v>
      </c>
      <c r="F232" s="243" t="s">
        <v>1459</v>
      </c>
      <c r="G232" s="241"/>
      <c r="H232" s="244">
        <v>108.5</v>
      </c>
      <c r="I232" s="245"/>
      <c r="J232" s="241"/>
      <c r="K232" s="241"/>
      <c r="L232" s="246"/>
      <c r="M232" s="247"/>
      <c r="N232" s="248"/>
      <c r="O232" s="248"/>
      <c r="P232" s="248"/>
      <c r="Q232" s="248"/>
      <c r="R232" s="248"/>
      <c r="S232" s="248"/>
      <c r="T232" s="249"/>
      <c r="U232" s="13"/>
      <c r="V232" s="13"/>
      <c r="W232" s="13"/>
      <c r="X232" s="13"/>
      <c r="Y232" s="13"/>
      <c r="Z232" s="13"/>
      <c r="AA232" s="13"/>
      <c r="AB232" s="13"/>
      <c r="AC232" s="13"/>
      <c r="AD232" s="13"/>
      <c r="AE232" s="13"/>
      <c r="AT232" s="250" t="s">
        <v>162</v>
      </c>
      <c r="AU232" s="250" t="s">
        <v>82</v>
      </c>
      <c r="AV232" s="13" t="s">
        <v>82</v>
      </c>
      <c r="AW232" s="13" t="s">
        <v>30</v>
      </c>
      <c r="AX232" s="13" t="s">
        <v>78</v>
      </c>
      <c r="AY232" s="250" t="s">
        <v>128</v>
      </c>
    </row>
    <row r="233" s="2" customFormat="1">
      <c r="A233" s="37"/>
      <c r="B233" s="38"/>
      <c r="C233" s="251" t="s">
        <v>324</v>
      </c>
      <c r="D233" s="251" t="s">
        <v>200</v>
      </c>
      <c r="E233" s="252" t="s">
        <v>1460</v>
      </c>
      <c r="F233" s="253" t="s">
        <v>1461</v>
      </c>
      <c r="G233" s="254" t="s">
        <v>176</v>
      </c>
      <c r="H233" s="255">
        <v>119.34999999999999</v>
      </c>
      <c r="I233" s="256"/>
      <c r="J233" s="257">
        <f>ROUND(I233*H233,2)</f>
        <v>0</v>
      </c>
      <c r="K233" s="253" t="s">
        <v>158</v>
      </c>
      <c r="L233" s="258"/>
      <c r="M233" s="259" t="s">
        <v>1</v>
      </c>
      <c r="N233" s="260" t="s">
        <v>38</v>
      </c>
      <c r="O233" s="90"/>
      <c r="P233" s="224">
        <f>O233*H233</f>
        <v>0</v>
      </c>
      <c r="Q233" s="224">
        <v>0.043400000000000001</v>
      </c>
      <c r="R233" s="224">
        <f>Q233*H233</f>
        <v>5.1797899999999997</v>
      </c>
      <c r="S233" s="224">
        <v>0</v>
      </c>
      <c r="T233" s="225">
        <f>S233*H233</f>
        <v>0</v>
      </c>
      <c r="U233" s="37"/>
      <c r="V233" s="37"/>
      <c r="W233" s="37"/>
      <c r="X233" s="37"/>
      <c r="Y233" s="37"/>
      <c r="Z233" s="37"/>
      <c r="AA233" s="37"/>
      <c r="AB233" s="37"/>
      <c r="AC233" s="37"/>
      <c r="AD233" s="37"/>
      <c r="AE233" s="37"/>
      <c r="AR233" s="226" t="s">
        <v>100</v>
      </c>
      <c r="AT233" s="226" t="s">
        <v>200</v>
      </c>
      <c r="AU233" s="226" t="s">
        <v>82</v>
      </c>
      <c r="AY233" s="16" t="s">
        <v>128</v>
      </c>
      <c r="BE233" s="227">
        <f>IF(N233="základní",J233,0)</f>
        <v>0</v>
      </c>
      <c r="BF233" s="227">
        <f>IF(N233="snížená",J233,0)</f>
        <v>0</v>
      </c>
      <c r="BG233" s="227">
        <f>IF(N233="zákl. přenesená",J233,0)</f>
        <v>0</v>
      </c>
      <c r="BH233" s="227">
        <f>IF(N233="sníž. přenesená",J233,0)</f>
        <v>0</v>
      </c>
      <c r="BI233" s="227">
        <f>IF(N233="nulová",J233,0)</f>
        <v>0</v>
      </c>
      <c r="BJ233" s="16" t="s">
        <v>78</v>
      </c>
      <c r="BK233" s="227">
        <f>ROUND(I233*H233,2)</f>
        <v>0</v>
      </c>
      <c r="BL233" s="16" t="s">
        <v>88</v>
      </c>
      <c r="BM233" s="226" t="s">
        <v>1462</v>
      </c>
    </row>
    <row r="234" s="2" customFormat="1">
      <c r="A234" s="37"/>
      <c r="B234" s="38"/>
      <c r="C234" s="39"/>
      <c r="D234" s="228" t="s">
        <v>160</v>
      </c>
      <c r="E234" s="39"/>
      <c r="F234" s="239" t="s">
        <v>1461</v>
      </c>
      <c r="G234" s="39"/>
      <c r="H234" s="39"/>
      <c r="I234" s="230"/>
      <c r="J234" s="39"/>
      <c r="K234" s="39"/>
      <c r="L234" s="43"/>
      <c r="M234" s="231"/>
      <c r="N234" s="232"/>
      <c r="O234" s="90"/>
      <c r="P234" s="90"/>
      <c r="Q234" s="90"/>
      <c r="R234" s="90"/>
      <c r="S234" s="90"/>
      <c r="T234" s="91"/>
      <c r="U234" s="37"/>
      <c r="V234" s="37"/>
      <c r="W234" s="37"/>
      <c r="X234" s="37"/>
      <c r="Y234" s="37"/>
      <c r="Z234" s="37"/>
      <c r="AA234" s="37"/>
      <c r="AB234" s="37"/>
      <c r="AC234" s="37"/>
      <c r="AD234" s="37"/>
      <c r="AE234" s="37"/>
      <c r="AT234" s="16" t="s">
        <v>160</v>
      </c>
      <c r="AU234" s="16" t="s">
        <v>82</v>
      </c>
    </row>
    <row r="235" s="13" customFormat="1">
      <c r="A235" s="13"/>
      <c r="B235" s="240"/>
      <c r="C235" s="241"/>
      <c r="D235" s="228" t="s">
        <v>162</v>
      </c>
      <c r="E235" s="241"/>
      <c r="F235" s="243" t="s">
        <v>1463</v>
      </c>
      <c r="G235" s="241"/>
      <c r="H235" s="244">
        <v>119.34999999999999</v>
      </c>
      <c r="I235" s="245"/>
      <c r="J235" s="241"/>
      <c r="K235" s="241"/>
      <c r="L235" s="246"/>
      <c r="M235" s="247"/>
      <c r="N235" s="248"/>
      <c r="O235" s="248"/>
      <c r="P235" s="248"/>
      <c r="Q235" s="248"/>
      <c r="R235" s="248"/>
      <c r="S235" s="248"/>
      <c r="T235" s="249"/>
      <c r="U235" s="13"/>
      <c r="V235" s="13"/>
      <c r="W235" s="13"/>
      <c r="X235" s="13"/>
      <c r="Y235" s="13"/>
      <c r="Z235" s="13"/>
      <c r="AA235" s="13"/>
      <c r="AB235" s="13"/>
      <c r="AC235" s="13"/>
      <c r="AD235" s="13"/>
      <c r="AE235" s="13"/>
      <c r="AT235" s="250" t="s">
        <v>162</v>
      </c>
      <c r="AU235" s="250" t="s">
        <v>82</v>
      </c>
      <c r="AV235" s="13" t="s">
        <v>82</v>
      </c>
      <c r="AW235" s="13" t="s">
        <v>4</v>
      </c>
      <c r="AX235" s="13" t="s">
        <v>78</v>
      </c>
      <c r="AY235" s="250" t="s">
        <v>128</v>
      </c>
    </row>
    <row r="236" s="2" customFormat="1">
      <c r="A236" s="37"/>
      <c r="B236" s="38"/>
      <c r="C236" s="215" t="s">
        <v>330</v>
      </c>
      <c r="D236" s="215" t="s">
        <v>129</v>
      </c>
      <c r="E236" s="216" t="s">
        <v>252</v>
      </c>
      <c r="F236" s="217" t="s">
        <v>253</v>
      </c>
      <c r="G236" s="218" t="s">
        <v>207</v>
      </c>
      <c r="H236" s="219">
        <v>31</v>
      </c>
      <c r="I236" s="220"/>
      <c r="J236" s="221">
        <f>ROUND(I236*H236,2)</f>
        <v>0</v>
      </c>
      <c r="K236" s="217" t="s">
        <v>158</v>
      </c>
      <c r="L236" s="43"/>
      <c r="M236" s="222" t="s">
        <v>1</v>
      </c>
      <c r="N236" s="223" t="s">
        <v>38</v>
      </c>
      <c r="O236" s="90"/>
      <c r="P236" s="224">
        <f>O236*H236</f>
        <v>0</v>
      </c>
      <c r="Q236" s="224">
        <v>0.00071000000000000002</v>
      </c>
      <c r="R236" s="224">
        <f>Q236*H236</f>
        <v>0.022010000000000002</v>
      </c>
      <c r="S236" s="224">
        <v>0</v>
      </c>
      <c r="T236" s="225">
        <f>S236*H236</f>
        <v>0</v>
      </c>
      <c r="U236" s="37"/>
      <c r="V236" s="37"/>
      <c r="W236" s="37"/>
      <c r="X236" s="37"/>
      <c r="Y236" s="37"/>
      <c r="Z236" s="37"/>
      <c r="AA236" s="37"/>
      <c r="AB236" s="37"/>
      <c r="AC236" s="37"/>
      <c r="AD236" s="37"/>
      <c r="AE236" s="37"/>
      <c r="AR236" s="226" t="s">
        <v>88</v>
      </c>
      <c r="AT236" s="226" t="s">
        <v>129</v>
      </c>
      <c r="AU236" s="226" t="s">
        <v>82</v>
      </c>
      <c r="AY236" s="16" t="s">
        <v>128</v>
      </c>
      <c r="BE236" s="227">
        <f>IF(N236="základní",J236,0)</f>
        <v>0</v>
      </c>
      <c r="BF236" s="227">
        <f>IF(N236="snížená",J236,0)</f>
        <v>0</v>
      </c>
      <c r="BG236" s="227">
        <f>IF(N236="zákl. přenesená",J236,0)</f>
        <v>0</v>
      </c>
      <c r="BH236" s="227">
        <f>IF(N236="sníž. přenesená",J236,0)</f>
        <v>0</v>
      </c>
      <c r="BI236" s="227">
        <f>IF(N236="nulová",J236,0)</f>
        <v>0</v>
      </c>
      <c r="BJ236" s="16" t="s">
        <v>78</v>
      </c>
      <c r="BK236" s="227">
        <f>ROUND(I236*H236,2)</f>
        <v>0</v>
      </c>
      <c r="BL236" s="16" t="s">
        <v>88</v>
      </c>
      <c r="BM236" s="226" t="s">
        <v>1464</v>
      </c>
    </row>
    <row r="237" s="2" customFormat="1">
      <c r="A237" s="37"/>
      <c r="B237" s="38"/>
      <c r="C237" s="39"/>
      <c r="D237" s="228" t="s">
        <v>160</v>
      </c>
      <c r="E237" s="39"/>
      <c r="F237" s="239" t="s">
        <v>255</v>
      </c>
      <c r="G237" s="39"/>
      <c r="H237" s="39"/>
      <c r="I237" s="230"/>
      <c r="J237" s="39"/>
      <c r="K237" s="39"/>
      <c r="L237" s="43"/>
      <c r="M237" s="231"/>
      <c r="N237" s="232"/>
      <c r="O237" s="90"/>
      <c r="P237" s="90"/>
      <c r="Q237" s="90"/>
      <c r="R237" s="90"/>
      <c r="S237" s="90"/>
      <c r="T237" s="91"/>
      <c r="U237" s="37"/>
      <c r="V237" s="37"/>
      <c r="W237" s="37"/>
      <c r="X237" s="37"/>
      <c r="Y237" s="37"/>
      <c r="Z237" s="37"/>
      <c r="AA237" s="37"/>
      <c r="AB237" s="37"/>
      <c r="AC237" s="37"/>
      <c r="AD237" s="37"/>
      <c r="AE237" s="37"/>
      <c r="AT237" s="16" t="s">
        <v>160</v>
      </c>
      <c r="AU237" s="16" t="s">
        <v>82</v>
      </c>
    </row>
    <row r="238" s="13" customFormat="1">
      <c r="A238" s="13"/>
      <c r="B238" s="240"/>
      <c r="C238" s="241"/>
      <c r="D238" s="228" t="s">
        <v>162</v>
      </c>
      <c r="E238" s="242" t="s">
        <v>1</v>
      </c>
      <c r="F238" s="243" t="s">
        <v>1465</v>
      </c>
      <c r="G238" s="241"/>
      <c r="H238" s="244">
        <v>31</v>
      </c>
      <c r="I238" s="245"/>
      <c r="J238" s="241"/>
      <c r="K238" s="241"/>
      <c r="L238" s="246"/>
      <c r="M238" s="247"/>
      <c r="N238" s="248"/>
      <c r="O238" s="248"/>
      <c r="P238" s="248"/>
      <c r="Q238" s="248"/>
      <c r="R238" s="248"/>
      <c r="S238" s="248"/>
      <c r="T238" s="249"/>
      <c r="U238" s="13"/>
      <c r="V238" s="13"/>
      <c r="W238" s="13"/>
      <c r="X238" s="13"/>
      <c r="Y238" s="13"/>
      <c r="Z238" s="13"/>
      <c r="AA238" s="13"/>
      <c r="AB238" s="13"/>
      <c r="AC238" s="13"/>
      <c r="AD238" s="13"/>
      <c r="AE238" s="13"/>
      <c r="AT238" s="250" t="s">
        <v>162</v>
      </c>
      <c r="AU238" s="250" t="s">
        <v>82</v>
      </c>
      <c r="AV238" s="13" t="s">
        <v>82</v>
      </c>
      <c r="AW238" s="13" t="s">
        <v>30</v>
      </c>
      <c r="AX238" s="13" t="s">
        <v>78</v>
      </c>
      <c r="AY238" s="250" t="s">
        <v>128</v>
      </c>
    </row>
    <row r="239" s="2" customFormat="1" ht="21.75" customHeight="1">
      <c r="A239" s="37"/>
      <c r="B239" s="38"/>
      <c r="C239" s="251" t="s">
        <v>335</v>
      </c>
      <c r="D239" s="251" t="s">
        <v>200</v>
      </c>
      <c r="E239" s="252" t="s">
        <v>1466</v>
      </c>
      <c r="F239" s="253" t="s">
        <v>1467</v>
      </c>
      <c r="G239" s="254" t="s">
        <v>220</v>
      </c>
      <c r="H239" s="255">
        <v>0.54800000000000004</v>
      </c>
      <c r="I239" s="256"/>
      <c r="J239" s="257">
        <f>ROUND(I239*H239,2)</f>
        <v>0</v>
      </c>
      <c r="K239" s="253" t="s">
        <v>158</v>
      </c>
      <c r="L239" s="258"/>
      <c r="M239" s="259" t="s">
        <v>1</v>
      </c>
      <c r="N239" s="260" t="s">
        <v>38</v>
      </c>
      <c r="O239" s="90"/>
      <c r="P239" s="224">
        <f>O239*H239</f>
        <v>0</v>
      </c>
      <c r="Q239" s="224">
        <v>1</v>
      </c>
      <c r="R239" s="224">
        <f>Q239*H239</f>
        <v>0.54800000000000004</v>
      </c>
      <c r="S239" s="224">
        <v>0</v>
      </c>
      <c r="T239" s="225">
        <f>S239*H239</f>
        <v>0</v>
      </c>
      <c r="U239" s="37"/>
      <c r="V239" s="37"/>
      <c r="W239" s="37"/>
      <c r="X239" s="37"/>
      <c r="Y239" s="37"/>
      <c r="Z239" s="37"/>
      <c r="AA239" s="37"/>
      <c r="AB239" s="37"/>
      <c r="AC239" s="37"/>
      <c r="AD239" s="37"/>
      <c r="AE239" s="37"/>
      <c r="AR239" s="226" t="s">
        <v>100</v>
      </c>
      <c r="AT239" s="226" t="s">
        <v>200</v>
      </c>
      <c r="AU239" s="226" t="s">
        <v>82</v>
      </c>
      <c r="AY239" s="16" t="s">
        <v>128</v>
      </c>
      <c r="BE239" s="227">
        <f>IF(N239="základní",J239,0)</f>
        <v>0</v>
      </c>
      <c r="BF239" s="227">
        <f>IF(N239="snížená",J239,0)</f>
        <v>0</v>
      </c>
      <c r="BG239" s="227">
        <f>IF(N239="zákl. přenesená",J239,0)</f>
        <v>0</v>
      </c>
      <c r="BH239" s="227">
        <f>IF(N239="sníž. přenesená",J239,0)</f>
        <v>0</v>
      </c>
      <c r="BI239" s="227">
        <f>IF(N239="nulová",J239,0)</f>
        <v>0</v>
      </c>
      <c r="BJ239" s="16" t="s">
        <v>78</v>
      </c>
      <c r="BK239" s="227">
        <f>ROUND(I239*H239,2)</f>
        <v>0</v>
      </c>
      <c r="BL239" s="16" t="s">
        <v>88</v>
      </c>
      <c r="BM239" s="226" t="s">
        <v>1468</v>
      </c>
    </row>
    <row r="240" s="2" customFormat="1">
      <c r="A240" s="37"/>
      <c r="B240" s="38"/>
      <c r="C240" s="39"/>
      <c r="D240" s="228" t="s">
        <v>160</v>
      </c>
      <c r="E240" s="39"/>
      <c r="F240" s="239" t="s">
        <v>1467</v>
      </c>
      <c r="G240" s="39"/>
      <c r="H240" s="39"/>
      <c r="I240" s="230"/>
      <c r="J240" s="39"/>
      <c r="K240" s="39"/>
      <c r="L240" s="43"/>
      <c r="M240" s="231"/>
      <c r="N240" s="232"/>
      <c r="O240" s="90"/>
      <c r="P240" s="90"/>
      <c r="Q240" s="90"/>
      <c r="R240" s="90"/>
      <c r="S240" s="90"/>
      <c r="T240" s="91"/>
      <c r="U240" s="37"/>
      <c r="V240" s="37"/>
      <c r="W240" s="37"/>
      <c r="X240" s="37"/>
      <c r="Y240" s="37"/>
      <c r="Z240" s="37"/>
      <c r="AA240" s="37"/>
      <c r="AB240" s="37"/>
      <c r="AC240" s="37"/>
      <c r="AD240" s="37"/>
      <c r="AE240" s="37"/>
      <c r="AT240" s="16" t="s">
        <v>160</v>
      </c>
      <c r="AU240" s="16" t="s">
        <v>82</v>
      </c>
    </row>
    <row r="241" s="2" customFormat="1">
      <c r="A241" s="37"/>
      <c r="B241" s="38"/>
      <c r="C241" s="39"/>
      <c r="D241" s="228" t="s">
        <v>134</v>
      </c>
      <c r="E241" s="39"/>
      <c r="F241" s="229" t="s">
        <v>1469</v>
      </c>
      <c r="G241" s="39"/>
      <c r="H241" s="39"/>
      <c r="I241" s="230"/>
      <c r="J241" s="39"/>
      <c r="K241" s="39"/>
      <c r="L241" s="43"/>
      <c r="M241" s="231"/>
      <c r="N241" s="232"/>
      <c r="O241" s="90"/>
      <c r="P241" s="90"/>
      <c r="Q241" s="90"/>
      <c r="R241" s="90"/>
      <c r="S241" s="90"/>
      <c r="T241" s="91"/>
      <c r="U241" s="37"/>
      <c r="V241" s="37"/>
      <c r="W241" s="37"/>
      <c r="X241" s="37"/>
      <c r="Y241" s="37"/>
      <c r="Z241" s="37"/>
      <c r="AA241" s="37"/>
      <c r="AB241" s="37"/>
      <c r="AC241" s="37"/>
      <c r="AD241" s="37"/>
      <c r="AE241" s="37"/>
      <c r="AT241" s="16" t="s">
        <v>134</v>
      </c>
      <c r="AU241" s="16" t="s">
        <v>82</v>
      </c>
    </row>
    <row r="242" s="12" customFormat="1" ht="22.8" customHeight="1">
      <c r="A242" s="12"/>
      <c r="B242" s="201"/>
      <c r="C242" s="202"/>
      <c r="D242" s="203" t="s">
        <v>72</v>
      </c>
      <c r="E242" s="233" t="s">
        <v>85</v>
      </c>
      <c r="F242" s="233" t="s">
        <v>262</v>
      </c>
      <c r="G242" s="202"/>
      <c r="H242" s="202"/>
      <c r="I242" s="205"/>
      <c r="J242" s="234">
        <f>BK242</f>
        <v>0</v>
      </c>
      <c r="K242" s="202"/>
      <c r="L242" s="207"/>
      <c r="M242" s="208"/>
      <c r="N242" s="209"/>
      <c r="O242" s="209"/>
      <c r="P242" s="210">
        <f>SUM(P243:P298)</f>
        <v>0</v>
      </c>
      <c r="Q242" s="209"/>
      <c r="R242" s="210">
        <f>SUM(R243:R298)</f>
        <v>194.25161293999997</v>
      </c>
      <c r="S242" s="209"/>
      <c r="T242" s="211">
        <f>SUM(T243:T298)</f>
        <v>0</v>
      </c>
      <c r="U242" s="12"/>
      <c r="V242" s="12"/>
      <c r="W242" s="12"/>
      <c r="X242" s="12"/>
      <c r="Y242" s="12"/>
      <c r="Z242" s="12"/>
      <c r="AA242" s="12"/>
      <c r="AB242" s="12"/>
      <c r="AC242" s="12"/>
      <c r="AD242" s="12"/>
      <c r="AE242" s="12"/>
      <c r="AR242" s="212" t="s">
        <v>78</v>
      </c>
      <c r="AT242" s="213" t="s">
        <v>72</v>
      </c>
      <c r="AU242" s="213" t="s">
        <v>78</v>
      </c>
      <c r="AY242" s="212" t="s">
        <v>128</v>
      </c>
      <c r="BK242" s="214">
        <f>SUM(BK243:BK298)</f>
        <v>0</v>
      </c>
    </row>
    <row r="243" s="2" customFormat="1" ht="21.75" customHeight="1">
      <c r="A243" s="37"/>
      <c r="B243" s="38"/>
      <c r="C243" s="215" t="s">
        <v>342</v>
      </c>
      <c r="D243" s="215" t="s">
        <v>129</v>
      </c>
      <c r="E243" s="216" t="s">
        <v>1470</v>
      </c>
      <c r="F243" s="217" t="s">
        <v>1471</v>
      </c>
      <c r="G243" s="218" t="s">
        <v>183</v>
      </c>
      <c r="H243" s="219">
        <v>6.9000000000000004</v>
      </c>
      <c r="I243" s="220"/>
      <c r="J243" s="221">
        <f>ROUND(I243*H243,2)</f>
        <v>0</v>
      </c>
      <c r="K243" s="217" t="s">
        <v>158</v>
      </c>
      <c r="L243" s="43"/>
      <c r="M243" s="222" t="s">
        <v>1</v>
      </c>
      <c r="N243" s="223" t="s">
        <v>38</v>
      </c>
      <c r="O243" s="90"/>
      <c r="P243" s="224">
        <f>O243*H243</f>
        <v>0</v>
      </c>
      <c r="Q243" s="224">
        <v>2.00325</v>
      </c>
      <c r="R243" s="224">
        <f>Q243*H243</f>
        <v>13.822425000000001</v>
      </c>
      <c r="S243" s="224">
        <v>0</v>
      </c>
      <c r="T243" s="225">
        <f>S243*H243</f>
        <v>0</v>
      </c>
      <c r="U243" s="37"/>
      <c r="V243" s="37"/>
      <c r="W243" s="37"/>
      <c r="X243" s="37"/>
      <c r="Y243" s="37"/>
      <c r="Z243" s="37"/>
      <c r="AA243" s="37"/>
      <c r="AB243" s="37"/>
      <c r="AC243" s="37"/>
      <c r="AD243" s="37"/>
      <c r="AE243" s="37"/>
      <c r="AR243" s="226" t="s">
        <v>88</v>
      </c>
      <c r="AT243" s="226" t="s">
        <v>129</v>
      </c>
      <c r="AU243" s="226" t="s">
        <v>82</v>
      </c>
      <c r="AY243" s="16" t="s">
        <v>128</v>
      </c>
      <c r="BE243" s="227">
        <f>IF(N243="základní",J243,0)</f>
        <v>0</v>
      </c>
      <c r="BF243" s="227">
        <f>IF(N243="snížená",J243,0)</f>
        <v>0</v>
      </c>
      <c r="BG243" s="227">
        <f>IF(N243="zákl. přenesená",J243,0)</f>
        <v>0</v>
      </c>
      <c r="BH243" s="227">
        <f>IF(N243="sníž. přenesená",J243,0)</f>
        <v>0</v>
      </c>
      <c r="BI243" s="227">
        <f>IF(N243="nulová",J243,0)</f>
        <v>0</v>
      </c>
      <c r="BJ243" s="16" t="s">
        <v>78</v>
      </c>
      <c r="BK243" s="227">
        <f>ROUND(I243*H243,2)</f>
        <v>0</v>
      </c>
      <c r="BL243" s="16" t="s">
        <v>88</v>
      </c>
      <c r="BM243" s="226" t="s">
        <v>1472</v>
      </c>
    </row>
    <row r="244" s="2" customFormat="1">
      <c r="A244" s="37"/>
      <c r="B244" s="38"/>
      <c r="C244" s="39"/>
      <c r="D244" s="228" t="s">
        <v>160</v>
      </c>
      <c r="E244" s="39"/>
      <c r="F244" s="239" t="s">
        <v>1473</v>
      </c>
      <c r="G244" s="39"/>
      <c r="H244" s="39"/>
      <c r="I244" s="230"/>
      <c r="J244" s="39"/>
      <c r="K244" s="39"/>
      <c r="L244" s="43"/>
      <c r="M244" s="231"/>
      <c r="N244" s="232"/>
      <c r="O244" s="90"/>
      <c r="P244" s="90"/>
      <c r="Q244" s="90"/>
      <c r="R244" s="90"/>
      <c r="S244" s="90"/>
      <c r="T244" s="91"/>
      <c r="U244" s="37"/>
      <c r="V244" s="37"/>
      <c r="W244" s="37"/>
      <c r="X244" s="37"/>
      <c r="Y244" s="37"/>
      <c r="Z244" s="37"/>
      <c r="AA244" s="37"/>
      <c r="AB244" s="37"/>
      <c r="AC244" s="37"/>
      <c r="AD244" s="37"/>
      <c r="AE244" s="37"/>
      <c r="AT244" s="16" t="s">
        <v>160</v>
      </c>
      <c r="AU244" s="16" t="s">
        <v>82</v>
      </c>
    </row>
    <row r="245" s="2" customFormat="1">
      <c r="A245" s="37"/>
      <c r="B245" s="38"/>
      <c r="C245" s="39"/>
      <c r="D245" s="228" t="s">
        <v>134</v>
      </c>
      <c r="E245" s="39"/>
      <c r="F245" s="229" t="s">
        <v>1474</v>
      </c>
      <c r="G245" s="39"/>
      <c r="H245" s="39"/>
      <c r="I245" s="230"/>
      <c r="J245" s="39"/>
      <c r="K245" s="39"/>
      <c r="L245" s="43"/>
      <c r="M245" s="231"/>
      <c r="N245" s="232"/>
      <c r="O245" s="90"/>
      <c r="P245" s="90"/>
      <c r="Q245" s="90"/>
      <c r="R245" s="90"/>
      <c r="S245" s="90"/>
      <c r="T245" s="91"/>
      <c r="U245" s="37"/>
      <c r="V245" s="37"/>
      <c r="W245" s="37"/>
      <c r="X245" s="37"/>
      <c r="Y245" s="37"/>
      <c r="Z245" s="37"/>
      <c r="AA245" s="37"/>
      <c r="AB245" s="37"/>
      <c r="AC245" s="37"/>
      <c r="AD245" s="37"/>
      <c r="AE245" s="37"/>
      <c r="AT245" s="16" t="s">
        <v>134</v>
      </c>
      <c r="AU245" s="16" t="s">
        <v>82</v>
      </c>
    </row>
    <row r="246" s="13" customFormat="1">
      <c r="A246" s="13"/>
      <c r="B246" s="240"/>
      <c r="C246" s="241"/>
      <c r="D246" s="228" t="s">
        <v>162</v>
      </c>
      <c r="E246" s="242" t="s">
        <v>1</v>
      </c>
      <c r="F246" s="243" t="s">
        <v>1475</v>
      </c>
      <c r="G246" s="241"/>
      <c r="H246" s="244">
        <v>6.9000000000000004</v>
      </c>
      <c r="I246" s="245"/>
      <c r="J246" s="241"/>
      <c r="K246" s="241"/>
      <c r="L246" s="246"/>
      <c r="M246" s="247"/>
      <c r="N246" s="248"/>
      <c r="O246" s="248"/>
      <c r="P246" s="248"/>
      <c r="Q246" s="248"/>
      <c r="R246" s="248"/>
      <c r="S246" s="248"/>
      <c r="T246" s="249"/>
      <c r="U246" s="13"/>
      <c r="V246" s="13"/>
      <c r="W246" s="13"/>
      <c r="X246" s="13"/>
      <c r="Y246" s="13"/>
      <c r="Z246" s="13"/>
      <c r="AA246" s="13"/>
      <c r="AB246" s="13"/>
      <c r="AC246" s="13"/>
      <c r="AD246" s="13"/>
      <c r="AE246" s="13"/>
      <c r="AT246" s="250" t="s">
        <v>162</v>
      </c>
      <c r="AU246" s="250" t="s">
        <v>82</v>
      </c>
      <c r="AV246" s="13" t="s">
        <v>82</v>
      </c>
      <c r="AW246" s="13" t="s">
        <v>30</v>
      </c>
      <c r="AX246" s="13" t="s">
        <v>78</v>
      </c>
      <c r="AY246" s="250" t="s">
        <v>128</v>
      </c>
    </row>
    <row r="247" s="2" customFormat="1">
      <c r="A247" s="37"/>
      <c r="B247" s="38"/>
      <c r="C247" s="215" t="s">
        <v>349</v>
      </c>
      <c r="D247" s="215" t="s">
        <v>129</v>
      </c>
      <c r="E247" s="216" t="s">
        <v>1076</v>
      </c>
      <c r="F247" s="217" t="s">
        <v>1077</v>
      </c>
      <c r="G247" s="218" t="s">
        <v>183</v>
      </c>
      <c r="H247" s="219">
        <v>52.450000000000003</v>
      </c>
      <c r="I247" s="220"/>
      <c r="J247" s="221">
        <f>ROUND(I247*H247,2)</f>
        <v>0</v>
      </c>
      <c r="K247" s="217" t="s">
        <v>158</v>
      </c>
      <c r="L247" s="43"/>
      <c r="M247" s="222" t="s">
        <v>1</v>
      </c>
      <c r="N247" s="223" t="s">
        <v>38</v>
      </c>
      <c r="O247" s="90"/>
      <c r="P247" s="224">
        <f>O247*H247</f>
        <v>0</v>
      </c>
      <c r="Q247" s="224">
        <v>2.45329</v>
      </c>
      <c r="R247" s="224">
        <f>Q247*H247</f>
        <v>128.6750605</v>
      </c>
      <c r="S247" s="224">
        <v>0</v>
      </c>
      <c r="T247" s="225">
        <f>S247*H247</f>
        <v>0</v>
      </c>
      <c r="U247" s="37"/>
      <c r="V247" s="37"/>
      <c r="W247" s="37"/>
      <c r="X247" s="37"/>
      <c r="Y247" s="37"/>
      <c r="Z247" s="37"/>
      <c r="AA247" s="37"/>
      <c r="AB247" s="37"/>
      <c r="AC247" s="37"/>
      <c r="AD247" s="37"/>
      <c r="AE247" s="37"/>
      <c r="AR247" s="226" t="s">
        <v>88</v>
      </c>
      <c r="AT247" s="226" t="s">
        <v>129</v>
      </c>
      <c r="AU247" s="226" t="s">
        <v>82</v>
      </c>
      <c r="AY247" s="16" t="s">
        <v>128</v>
      </c>
      <c r="BE247" s="227">
        <f>IF(N247="základní",J247,0)</f>
        <v>0</v>
      </c>
      <c r="BF247" s="227">
        <f>IF(N247="snížená",J247,0)</f>
        <v>0</v>
      </c>
      <c r="BG247" s="227">
        <f>IF(N247="zákl. přenesená",J247,0)</f>
        <v>0</v>
      </c>
      <c r="BH247" s="227">
        <f>IF(N247="sníž. přenesená",J247,0)</f>
        <v>0</v>
      </c>
      <c r="BI247" s="227">
        <f>IF(N247="nulová",J247,0)</f>
        <v>0</v>
      </c>
      <c r="BJ247" s="16" t="s">
        <v>78</v>
      </c>
      <c r="BK247" s="227">
        <f>ROUND(I247*H247,2)</f>
        <v>0</v>
      </c>
      <c r="BL247" s="16" t="s">
        <v>88</v>
      </c>
      <c r="BM247" s="226" t="s">
        <v>1476</v>
      </c>
    </row>
    <row r="248" s="2" customFormat="1">
      <c r="A248" s="37"/>
      <c r="B248" s="38"/>
      <c r="C248" s="39"/>
      <c r="D248" s="228" t="s">
        <v>160</v>
      </c>
      <c r="E248" s="39"/>
      <c r="F248" s="239" t="s">
        <v>1079</v>
      </c>
      <c r="G248" s="39"/>
      <c r="H248" s="39"/>
      <c r="I248" s="230"/>
      <c r="J248" s="39"/>
      <c r="K248" s="39"/>
      <c r="L248" s="43"/>
      <c r="M248" s="231"/>
      <c r="N248" s="232"/>
      <c r="O248" s="90"/>
      <c r="P248" s="90"/>
      <c r="Q248" s="90"/>
      <c r="R248" s="90"/>
      <c r="S248" s="90"/>
      <c r="T248" s="91"/>
      <c r="U248" s="37"/>
      <c r="V248" s="37"/>
      <c r="W248" s="37"/>
      <c r="X248" s="37"/>
      <c r="Y248" s="37"/>
      <c r="Z248" s="37"/>
      <c r="AA248" s="37"/>
      <c r="AB248" s="37"/>
      <c r="AC248" s="37"/>
      <c r="AD248" s="37"/>
      <c r="AE248" s="37"/>
      <c r="AT248" s="16" t="s">
        <v>160</v>
      </c>
      <c r="AU248" s="16" t="s">
        <v>82</v>
      </c>
    </row>
    <row r="249" s="2" customFormat="1">
      <c r="A249" s="37"/>
      <c r="B249" s="38"/>
      <c r="C249" s="39"/>
      <c r="D249" s="228" t="s">
        <v>134</v>
      </c>
      <c r="E249" s="39"/>
      <c r="F249" s="229" t="s">
        <v>1477</v>
      </c>
      <c r="G249" s="39"/>
      <c r="H249" s="39"/>
      <c r="I249" s="230"/>
      <c r="J249" s="39"/>
      <c r="K249" s="39"/>
      <c r="L249" s="43"/>
      <c r="M249" s="231"/>
      <c r="N249" s="232"/>
      <c r="O249" s="90"/>
      <c r="P249" s="90"/>
      <c r="Q249" s="90"/>
      <c r="R249" s="90"/>
      <c r="S249" s="90"/>
      <c r="T249" s="91"/>
      <c r="U249" s="37"/>
      <c r="V249" s="37"/>
      <c r="W249" s="37"/>
      <c r="X249" s="37"/>
      <c r="Y249" s="37"/>
      <c r="Z249" s="37"/>
      <c r="AA249" s="37"/>
      <c r="AB249" s="37"/>
      <c r="AC249" s="37"/>
      <c r="AD249" s="37"/>
      <c r="AE249" s="37"/>
      <c r="AT249" s="16" t="s">
        <v>134</v>
      </c>
      <c r="AU249" s="16" t="s">
        <v>82</v>
      </c>
    </row>
    <row r="250" s="13" customFormat="1">
      <c r="A250" s="13"/>
      <c r="B250" s="240"/>
      <c r="C250" s="241"/>
      <c r="D250" s="228" t="s">
        <v>162</v>
      </c>
      <c r="E250" s="242" t="s">
        <v>1</v>
      </c>
      <c r="F250" s="243" t="s">
        <v>1478</v>
      </c>
      <c r="G250" s="241"/>
      <c r="H250" s="244">
        <v>52.450000000000003</v>
      </c>
      <c r="I250" s="245"/>
      <c r="J250" s="241"/>
      <c r="K250" s="241"/>
      <c r="L250" s="246"/>
      <c r="M250" s="247"/>
      <c r="N250" s="248"/>
      <c r="O250" s="248"/>
      <c r="P250" s="248"/>
      <c r="Q250" s="248"/>
      <c r="R250" s="248"/>
      <c r="S250" s="248"/>
      <c r="T250" s="249"/>
      <c r="U250" s="13"/>
      <c r="V250" s="13"/>
      <c r="W250" s="13"/>
      <c r="X250" s="13"/>
      <c r="Y250" s="13"/>
      <c r="Z250" s="13"/>
      <c r="AA250" s="13"/>
      <c r="AB250" s="13"/>
      <c r="AC250" s="13"/>
      <c r="AD250" s="13"/>
      <c r="AE250" s="13"/>
      <c r="AT250" s="250" t="s">
        <v>162</v>
      </c>
      <c r="AU250" s="250" t="s">
        <v>82</v>
      </c>
      <c r="AV250" s="13" t="s">
        <v>82</v>
      </c>
      <c r="AW250" s="13" t="s">
        <v>30</v>
      </c>
      <c r="AX250" s="13" t="s">
        <v>78</v>
      </c>
      <c r="AY250" s="250" t="s">
        <v>128</v>
      </c>
    </row>
    <row r="251" s="2" customFormat="1">
      <c r="A251" s="37"/>
      <c r="B251" s="38"/>
      <c r="C251" s="215" t="s">
        <v>356</v>
      </c>
      <c r="D251" s="215" t="s">
        <v>129</v>
      </c>
      <c r="E251" s="216" t="s">
        <v>1082</v>
      </c>
      <c r="F251" s="217" t="s">
        <v>1083</v>
      </c>
      <c r="G251" s="218" t="s">
        <v>157</v>
      </c>
      <c r="H251" s="219">
        <v>221.90000000000001</v>
      </c>
      <c r="I251" s="220"/>
      <c r="J251" s="221">
        <f>ROUND(I251*H251,2)</f>
        <v>0</v>
      </c>
      <c r="K251" s="217" t="s">
        <v>158</v>
      </c>
      <c r="L251" s="43"/>
      <c r="M251" s="222" t="s">
        <v>1</v>
      </c>
      <c r="N251" s="223" t="s">
        <v>38</v>
      </c>
      <c r="O251" s="90"/>
      <c r="P251" s="224">
        <f>O251*H251</f>
        <v>0</v>
      </c>
      <c r="Q251" s="224">
        <v>0.00346</v>
      </c>
      <c r="R251" s="224">
        <f>Q251*H251</f>
        <v>0.76777400000000007</v>
      </c>
      <c r="S251" s="224">
        <v>0</v>
      </c>
      <c r="T251" s="225">
        <f>S251*H251</f>
        <v>0</v>
      </c>
      <c r="U251" s="37"/>
      <c r="V251" s="37"/>
      <c r="W251" s="37"/>
      <c r="X251" s="37"/>
      <c r="Y251" s="37"/>
      <c r="Z251" s="37"/>
      <c r="AA251" s="37"/>
      <c r="AB251" s="37"/>
      <c r="AC251" s="37"/>
      <c r="AD251" s="37"/>
      <c r="AE251" s="37"/>
      <c r="AR251" s="226" t="s">
        <v>88</v>
      </c>
      <c r="AT251" s="226" t="s">
        <v>129</v>
      </c>
      <c r="AU251" s="226" t="s">
        <v>82</v>
      </c>
      <c r="AY251" s="16" t="s">
        <v>128</v>
      </c>
      <c r="BE251" s="227">
        <f>IF(N251="základní",J251,0)</f>
        <v>0</v>
      </c>
      <c r="BF251" s="227">
        <f>IF(N251="snížená",J251,0)</f>
        <v>0</v>
      </c>
      <c r="BG251" s="227">
        <f>IF(N251="zákl. přenesená",J251,0)</f>
        <v>0</v>
      </c>
      <c r="BH251" s="227">
        <f>IF(N251="sníž. přenesená",J251,0)</f>
        <v>0</v>
      </c>
      <c r="BI251" s="227">
        <f>IF(N251="nulová",J251,0)</f>
        <v>0</v>
      </c>
      <c r="BJ251" s="16" t="s">
        <v>78</v>
      </c>
      <c r="BK251" s="227">
        <f>ROUND(I251*H251,2)</f>
        <v>0</v>
      </c>
      <c r="BL251" s="16" t="s">
        <v>88</v>
      </c>
      <c r="BM251" s="226" t="s">
        <v>1479</v>
      </c>
    </row>
    <row r="252" s="2" customFormat="1">
      <c r="A252" s="37"/>
      <c r="B252" s="38"/>
      <c r="C252" s="39"/>
      <c r="D252" s="228" t="s">
        <v>160</v>
      </c>
      <c r="E252" s="39"/>
      <c r="F252" s="239" t="s">
        <v>1085</v>
      </c>
      <c r="G252" s="39"/>
      <c r="H252" s="39"/>
      <c r="I252" s="230"/>
      <c r="J252" s="39"/>
      <c r="K252" s="39"/>
      <c r="L252" s="43"/>
      <c r="M252" s="231"/>
      <c r="N252" s="232"/>
      <c r="O252" s="90"/>
      <c r="P252" s="90"/>
      <c r="Q252" s="90"/>
      <c r="R252" s="90"/>
      <c r="S252" s="90"/>
      <c r="T252" s="91"/>
      <c r="U252" s="37"/>
      <c r="V252" s="37"/>
      <c r="W252" s="37"/>
      <c r="X252" s="37"/>
      <c r="Y252" s="37"/>
      <c r="Z252" s="37"/>
      <c r="AA252" s="37"/>
      <c r="AB252" s="37"/>
      <c r="AC252" s="37"/>
      <c r="AD252" s="37"/>
      <c r="AE252" s="37"/>
      <c r="AT252" s="16" t="s">
        <v>160</v>
      </c>
      <c r="AU252" s="16" t="s">
        <v>82</v>
      </c>
    </row>
    <row r="253" s="13" customFormat="1">
      <c r="A253" s="13"/>
      <c r="B253" s="240"/>
      <c r="C253" s="241"/>
      <c r="D253" s="228" t="s">
        <v>162</v>
      </c>
      <c r="E253" s="242" t="s">
        <v>1</v>
      </c>
      <c r="F253" s="243" t="s">
        <v>1480</v>
      </c>
      <c r="G253" s="241"/>
      <c r="H253" s="244">
        <v>221.90000000000001</v>
      </c>
      <c r="I253" s="245"/>
      <c r="J253" s="241"/>
      <c r="K253" s="241"/>
      <c r="L253" s="246"/>
      <c r="M253" s="247"/>
      <c r="N253" s="248"/>
      <c r="O253" s="248"/>
      <c r="P253" s="248"/>
      <c r="Q253" s="248"/>
      <c r="R253" s="248"/>
      <c r="S253" s="248"/>
      <c r="T253" s="249"/>
      <c r="U253" s="13"/>
      <c r="V253" s="13"/>
      <c r="W253" s="13"/>
      <c r="X253" s="13"/>
      <c r="Y253" s="13"/>
      <c r="Z253" s="13"/>
      <c r="AA253" s="13"/>
      <c r="AB253" s="13"/>
      <c r="AC253" s="13"/>
      <c r="AD253" s="13"/>
      <c r="AE253" s="13"/>
      <c r="AT253" s="250" t="s">
        <v>162</v>
      </c>
      <c r="AU253" s="250" t="s">
        <v>82</v>
      </c>
      <c r="AV253" s="13" t="s">
        <v>82</v>
      </c>
      <c r="AW253" s="13" t="s">
        <v>30</v>
      </c>
      <c r="AX253" s="13" t="s">
        <v>78</v>
      </c>
      <c r="AY253" s="250" t="s">
        <v>128</v>
      </c>
    </row>
    <row r="254" s="2" customFormat="1">
      <c r="A254" s="37"/>
      <c r="B254" s="38"/>
      <c r="C254" s="215" t="s">
        <v>364</v>
      </c>
      <c r="D254" s="215" t="s">
        <v>129</v>
      </c>
      <c r="E254" s="216" t="s">
        <v>1088</v>
      </c>
      <c r="F254" s="217" t="s">
        <v>1089</v>
      </c>
      <c r="G254" s="218" t="s">
        <v>157</v>
      </c>
      <c r="H254" s="219">
        <v>221.90000000000001</v>
      </c>
      <c r="I254" s="220"/>
      <c r="J254" s="221">
        <f>ROUND(I254*H254,2)</f>
        <v>0</v>
      </c>
      <c r="K254" s="217" t="s">
        <v>158</v>
      </c>
      <c r="L254" s="43"/>
      <c r="M254" s="222" t="s">
        <v>1</v>
      </c>
      <c r="N254" s="223" t="s">
        <v>38</v>
      </c>
      <c r="O254" s="90"/>
      <c r="P254" s="224">
        <f>O254*H254</f>
        <v>0</v>
      </c>
      <c r="Q254" s="224">
        <v>0</v>
      </c>
      <c r="R254" s="224">
        <f>Q254*H254</f>
        <v>0</v>
      </c>
      <c r="S254" s="224">
        <v>0</v>
      </c>
      <c r="T254" s="225">
        <f>S254*H254</f>
        <v>0</v>
      </c>
      <c r="U254" s="37"/>
      <c r="V254" s="37"/>
      <c r="W254" s="37"/>
      <c r="X254" s="37"/>
      <c r="Y254" s="37"/>
      <c r="Z254" s="37"/>
      <c r="AA254" s="37"/>
      <c r="AB254" s="37"/>
      <c r="AC254" s="37"/>
      <c r="AD254" s="37"/>
      <c r="AE254" s="37"/>
      <c r="AR254" s="226" t="s">
        <v>88</v>
      </c>
      <c r="AT254" s="226" t="s">
        <v>129</v>
      </c>
      <c r="AU254" s="226" t="s">
        <v>82</v>
      </c>
      <c r="AY254" s="16" t="s">
        <v>128</v>
      </c>
      <c r="BE254" s="227">
        <f>IF(N254="základní",J254,0)</f>
        <v>0</v>
      </c>
      <c r="BF254" s="227">
        <f>IF(N254="snížená",J254,0)</f>
        <v>0</v>
      </c>
      <c r="BG254" s="227">
        <f>IF(N254="zákl. přenesená",J254,0)</f>
        <v>0</v>
      </c>
      <c r="BH254" s="227">
        <f>IF(N254="sníž. přenesená",J254,0)</f>
        <v>0</v>
      </c>
      <c r="BI254" s="227">
        <f>IF(N254="nulová",J254,0)</f>
        <v>0</v>
      </c>
      <c r="BJ254" s="16" t="s">
        <v>78</v>
      </c>
      <c r="BK254" s="227">
        <f>ROUND(I254*H254,2)</f>
        <v>0</v>
      </c>
      <c r="BL254" s="16" t="s">
        <v>88</v>
      </c>
      <c r="BM254" s="226" t="s">
        <v>1481</v>
      </c>
    </row>
    <row r="255" s="2" customFormat="1">
      <c r="A255" s="37"/>
      <c r="B255" s="38"/>
      <c r="C255" s="39"/>
      <c r="D255" s="228" t="s">
        <v>160</v>
      </c>
      <c r="E255" s="39"/>
      <c r="F255" s="239" t="s">
        <v>1091</v>
      </c>
      <c r="G255" s="39"/>
      <c r="H255" s="39"/>
      <c r="I255" s="230"/>
      <c r="J255" s="39"/>
      <c r="K255" s="39"/>
      <c r="L255" s="43"/>
      <c r="M255" s="231"/>
      <c r="N255" s="232"/>
      <c r="O255" s="90"/>
      <c r="P255" s="90"/>
      <c r="Q255" s="90"/>
      <c r="R255" s="90"/>
      <c r="S255" s="90"/>
      <c r="T255" s="91"/>
      <c r="U255" s="37"/>
      <c r="V255" s="37"/>
      <c r="W255" s="37"/>
      <c r="X255" s="37"/>
      <c r="Y255" s="37"/>
      <c r="Z255" s="37"/>
      <c r="AA255" s="37"/>
      <c r="AB255" s="37"/>
      <c r="AC255" s="37"/>
      <c r="AD255" s="37"/>
      <c r="AE255" s="37"/>
      <c r="AT255" s="16" t="s">
        <v>160</v>
      </c>
      <c r="AU255" s="16" t="s">
        <v>82</v>
      </c>
    </row>
    <row r="256" s="13" customFormat="1">
      <c r="A256" s="13"/>
      <c r="B256" s="240"/>
      <c r="C256" s="241"/>
      <c r="D256" s="228" t="s">
        <v>162</v>
      </c>
      <c r="E256" s="242" t="s">
        <v>1</v>
      </c>
      <c r="F256" s="243" t="s">
        <v>1480</v>
      </c>
      <c r="G256" s="241"/>
      <c r="H256" s="244">
        <v>221.90000000000001</v>
      </c>
      <c r="I256" s="245"/>
      <c r="J256" s="241"/>
      <c r="K256" s="241"/>
      <c r="L256" s="246"/>
      <c r="M256" s="247"/>
      <c r="N256" s="248"/>
      <c r="O256" s="248"/>
      <c r="P256" s="248"/>
      <c r="Q256" s="248"/>
      <c r="R256" s="248"/>
      <c r="S256" s="248"/>
      <c r="T256" s="249"/>
      <c r="U256" s="13"/>
      <c r="V256" s="13"/>
      <c r="W256" s="13"/>
      <c r="X256" s="13"/>
      <c r="Y256" s="13"/>
      <c r="Z256" s="13"/>
      <c r="AA256" s="13"/>
      <c r="AB256" s="13"/>
      <c r="AC256" s="13"/>
      <c r="AD256" s="13"/>
      <c r="AE256" s="13"/>
      <c r="AT256" s="250" t="s">
        <v>162</v>
      </c>
      <c r="AU256" s="250" t="s">
        <v>82</v>
      </c>
      <c r="AV256" s="13" t="s">
        <v>82</v>
      </c>
      <c r="AW256" s="13" t="s">
        <v>30</v>
      </c>
      <c r="AX256" s="13" t="s">
        <v>78</v>
      </c>
      <c r="AY256" s="250" t="s">
        <v>128</v>
      </c>
    </row>
    <row r="257" s="2" customFormat="1" ht="16.5" customHeight="1">
      <c r="A257" s="37"/>
      <c r="B257" s="38"/>
      <c r="C257" s="215" t="s">
        <v>369</v>
      </c>
      <c r="D257" s="215" t="s">
        <v>129</v>
      </c>
      <c r="E257" s="216" t="s">
        <v>1092</v>
      </c>
      <c r="F257" s="217" t="s">
        <v>1093</v>
      </c>
      <c r="G257" s="218" t="s">
        <v>220</v>
      </c>
      <c r="H257" s="219">
        <v>10.49</v>
      </c>
      <c r="I257" s="220"/>
      <c r="J257" s="221">
        <f>ROUND(I257*H257,2)</f>
        <v>0</v>
      </c>
      <c r="K257" s="217" t="s">
        <v>158</v>
      </c>
      <c r="L257" s="43"/>
      <c r="M257" s="222" t="s">
        <v>1</v>
      </c>
      <c r="N257" s="223" t="s">
        <v>38</v>
      </c>
      <c r="O257" s="90"/>
      <c r="P257" s="224">
        <f>O257*H257</f>
        <v>0</v>
      </c>
      <c r="Q257" s="224">
        <v>1.04922</v>
      </c>
      <c r="R257" s="224">
        <f>Q257*H257</f>
        <v>11.006317800000002</v>
      </c>
      <c r="S257" s="224">
        <v>0</v>
      </c>
      <c r="T257" s="225">
        <f>S257*H257</f>
        <v>0</v>
      </c>
      <c r="U257" s="37"/>
      <c r="V257" s="37"/>
      <c r="W257" s="37"/>
      <c r="X257" s="37"/>
      <c r="Y257" s="37"/>
      <c r="Z257" s="37"/>
      <c r="AA257" s="37"/>
      <c r="AB257" s="37"/>
      <c r="AC257" s="37"/>
      <c r="AD257" s="37"/>
      <c r="AE257" s="37"/>
      <c r="AR257" s="226" t="s">
        <v>88</v>
      </c>
      <c r="AT257" s="226" t="s">
        <v>129</v>
      </c>
      <c r="AU257" s="226" t="s">
        <v>82</v>
      </c>
      <c r="AY257" s="16" t="s">
        <v>128</v>
      </c>
      <c r="BE257" s="227">
        <f>IF(N257="základní",J257,0)</f>
        <v>0</v>
      </c>
      <c r="BF257" s="227">
        <f>IF(N257="snížená",J257,0)</f>
        <v>0</v>
      </c>
      <c r="BG257" s="227">
        <f>IF(N257="zákl. přenesená",J257,0)</f>
        <v>0</v>
      </c>
      <c r="BH257" s="227">
        <f>IF(N257="sníž. přenesená",J257,0)</f>
        <v>0</v>
      </c>
      <c r="BI257" s="227">
        <f>IF(N257="nulová",J257,0)</f>
        <v>0</v>
      </c>
      <c r="BJ257" s="16" t="s">
        <v>78</v>
      </c>
      <c r="BK257" s="227">
        <f>ROUND(I257*H257,2)</f>
        <v>0</v>
      </c>
      <c r="BL257" s="16" t="s">
        <v>88</v>
      </c>
      <c r="BM257" s="226" t="s">
        <v>1482</v>
      </c>
    </row>
    <row r="258" s="2" customFormat="1">
      <c r="A258" s="37"/>
      <c r="B258" s="38"/>
      <c r="C258" s="39"/>
      <c r="D258" s="228" t="s">
        <v>160</v>
      </c>
      <c r="E258" s="39"/>
      <c r="F258" s="239" t="s">
        <v>1095</v>
      </c>
      <c r="G258" s="39"/>
      <c r="H258" s="39"/>
      <c r="I258" s="230"/>
      <c r="J258" s="39"/>
      <c r="K258" s="39"/>
      <c r="L258" s="43"/>
      <c r="M258" s="231"/>
      <c r="N258" s="232"/>
      <c r="O258" s="90"/>
      <c r="P258" s="90"/>
      <c r="Q258" s="90"/>
      <c r="R258" s="90"/>
      <c r="S258" s="90"/>
      <c r="T258" s="91"/>
      <c r="U258" s="37"/>
      <c r="V258" s="37"/>
      <c r="W258" s="37"/>
      <c r="X258" s="37"/>
      <c r="Y258" s="37"/>
      <c r="Z258" s="37"/>
      <c r="AA258" s="37"/>
      <c r="AB258" s="37"/>
      <c r="AC258" s="37"/>
      <c r="AD258" s="37"/>
      <c r="AE258" s="37"/>
      <c r="AT258" s="16" t="s">
        <v>160</v>
      </c>
      <c r="AU258" s="16" t="s">
        <v>82</v>
      </c>
    </row>
    <row r="259" s="2" customFormat="1">
      <c r="A259" s="37"/>
      <c r="B259" s="38"/>
      <c r="C259" s="39"/>
      <c r="D259" s="228" t="s">
        <v>134</v>
      </c>
      <c r="E259" s="39"/>
      <c r="F259" s="229" t="s">
        <v>1483</v>
      </c>
      <c r="G259" s="39"/>
      <c r="H259" s="39"/>
      <c r="I259" s="230"/>
      <c r="J259" s="39"/>
      <c r="K259" s="39"/>
      <c r="L259" s="43"/>
      <c r="M259" s="231"/>
      <c r="N259" s="232"/>
      <c r="O259" s="90"/>
      <c r="P259" s="90"/>
      <c r="Q259" s="90"/>
      <c r="R259" s="90"/>
      <c r="S259" s="90"/>
      <c r="T259" s="91"/>
      <c r="U259" s="37"/>
      <c r="V259" s="37"/>
      <c r="W259" s="37"/>
      <c r="X259" s="37"/>
      <c r="Y259" s="37"/>
      <c r="Z259" s="37"/>
      <c r="AA259" s="37"/>
      <c r="AB259" s="37"/>
      <c r="AC259" s="37"/>
      <c r="AD259" s="37"/>
      <c r="AE259" s="37"/>
      <c r="AT259" s="16" t="s">
        <v>134</v>
      </c>
      <c r="AU259" s="16" t="s">
        <v>82</v>
      </c>
    </row>
    <row r="260" s="13" customFormat="1">
      <c r="A260" s="13"/>
      <c r="B260" s="240"/>
      <c r="C260" s="241"/>
      <c r="D260" s="228" t="s">
        <v>162</v>
      </c>
      <c r="E260" s="242" t="s">
        <v>1</v>
      </c>
      <c r="F260" s="243" t="s">
        <v>1484</v>
      </c>
      <c r="G260" s="241"/>
      <c r="H260" s="244">
        <v>10.49</v>
      </c>
      <c r="I260" s="245"/>
      <c r="J260" s="241"/>
      <c r="K260" s="241"/>
      <c r="L260" s="246"/>
      <c r="M260" s="247"/>
      <c r="N260" s="248"/>
      <c r="O260" s="248"/>
      <c r="P260" s="248"/>
      <c r="Q260" s="248"/>
      <c r="R260" s="248"/>
      <c r="S260" s="248"/>
      <c r="T260" s="249"/>
      <c r="U260" s="13"/>
      <c r="V260" s="13"/>
      <c r="W260" s="13"/>
      <c r="X260" s="13"/>
      <c r="Y260" s="13"/>
      <c r="Z260" s="13"/>
      <c r="AA260" s="13"/>
      <c r="AB260" s="13"/>
      <c r="AC260" s="13"/>
      <c r="AD260" s="13"/>
      <c r="AE260" s="13"/>
      <c r="AT260" s="250" t="s">
        <v>162</v>
      </c>
      <c r="AU260" s="250" t="s">
        <v>82</v>
      </c>
      <c r="AV260" s="13" t="s">
        <v>82</v>
      </c>
      <c r="AW260" s="13" t="s">
        <v>30</v>
      </c>
      <c r="AX260" s="13" t="s">
        <v>78</v>
      </c>
      <c r="AY260" s="250" t="s">
        <v>128</v>
      </c>
    </row>
    <row r="261" s="2" customFormat="1" ht="16.5" customHeight="1">
      <c r="A261" s="37"/>
      <c r="B261" s="38"/>
      <c r="C261" s="215" t="s">
        <v>376</v>
      </c>
      <c r="D261" s="215" t="s">
        <v>129</v>
      </c>
      <c r="E261" s="216" t="s">
        <v>264</v>
      </c>
      <c r="F261" s="217" t="s">
        <v>265</v>
      </c>
      <c r="G261" s="218" t="s">
        <v>183</v>
      </c>
      <c r="H261" s="219">
        <v>8.0999999999999996</v>
      </c>
      <c r="I261" s="220"/>
      <c r="J261" s="221">
        <f>ROUND(I261*H261,2)</f>
        <v>0</v>
      </c>
      <c r="K261" s="217" t="s">
        <v>158</v>
      </c>
      <c r="L261" s="43"/>
      <c r="M261" s="222" t="s">
        <v>1</v>
      </c>
      <c r="N261" s="223" t="s">
        <v>38</v>
      </c>
      <c r="O261" s="90"/>
      <c r="P261" s="224">
        <f>O261*H261</f>
        <v>0</v>
      </c>
      <c r="Q261" s="224">
        <v>0</v>
      </c>
      <c r="R261" s="224">
        <f>Q261*H261</f>
        <v>0</v>
      </c>
      <c r="S261" s="224">
        <v>0</v>
      </c>
      <c r="T261" s="225">
        <f>S261*H261</f>
        <v>0</v>
      </c>
      <c r="U261" s="37"/>
      <c r="V261" s="37"/>
      <c r="W261" s="37"/>
      <c r="X261" s="37"/>
      <c r="Y261" s="37"/>
      <c r="Z261" s="37"/>
      <c r="AA261" s="37"/>
      <c r="AB261" s="37"/>
      <c r="AC261" s="37"/>
      <c r="AD261" s="37"/>
      <c r="AE261" s="37"/>
      <c r="AR261" s="226" t="s">
        <v>88</v>
      </c>
      <c r="AT261" s="226" t="s">
        <v>129</v>
      </c>
      <c r="AU261" s="226" t="s">
        <v>82</v>
      </c>
      <c r="AY261" s="16" t="s">
        <v>128</v>
      </c>
      <c r="BE261" s="227">
        <f>IF(N261="základní",J261,0)</f>
        <v>0</v>
      </c>
      <c r="BF261" s="227">
        <f>IF(N261="snížená",J261,0)</f>
        <v>0</v>
      </c>
      <c r="BG261" s="227">
        <f>IF(N261="zákl. přenesená",J261,0)</f>
        <v>0</v>
      </c>
      <c r="BH261" s="227">
        <f>IF(N261="sníž. přenesená",J261,0)</f>
        <v>0</v>
      </c>
      <c r="BI261" s="227">
        <f>IF(N261="nulová",J261,0)</f>
        <v>0</v>
      </c>
      <c r="BJ261" s="16" t="s">
        <v>78</v>
      </c>
      <c r="BK261" s="227">
        <f>ROUND(I261*H261,2)</f>
        <v>0</v>
      </c>
      <c r="BL261" s="16" t="s">
        <v>88</v>
      </c>
      <c r="BM261" s="226" t="s">
        <v>1485</v>
      </c>
    </row>
    <row r="262" s="2" customFormat="1">
      <c r="A262" s="37"/>
      <c r="B262" s="38"/>
      <c r="C262" s="39"/>
      <c r="D262" s="228" t="s">
        <v>160</v>
      </c>
      <c r="E262" s="39"/>
      <c r="F262" s="239" t="s">
        <v>267</v>
      </c>
      <c r="G262" s="39"/>
      <c r="H262" s="39"/>
      <c r="I262" s="230"/>
      <c r="J262" s="39"/>
      <c r="K262" s="39"/>
      <c r="L262" s="43"/>
      <c r="M262" s="231"/>
      <c r="N262" s="232"/>
      <c r="O262" s="90"/>
      <c r="P262" s="90"/>
      <c r="Q262" s="90"/>
      <c r="R262" s="90"/>
      <c r="S262" s="90"/>
      <c r="T262" s="91"/>
      <c r="U262" s="37"/>
      <c r="V262" s="37"/>
      <c r="W262" s="37"/>
      <c r="X262" s="37"/>
      <c r="Y262" s="37"/>
      <c r="Z262" s="37"/>
      <c r="AA262" s="37"/>
      <c r="AB262" s="37"/>
      <c r="AC262" s="37"/>
      <c r="AD262" s="37"/>
      <c r="AE262" s="37"/>
      <c r="AT262" s="16" t="s">
        <v>160</v>
      </c>
      <c r="AU262" s="16" t="s">
        <v>82</v>
      </c>
    </row>
    <row r="263" s="13" customFormat="1">
      <c r="A263" s="13"/>
      <c r="B263" s="240"/>
      <c r="C263" s="241"/>
      <c r="D263" s="228" t="s">
        <v>162</v>
      </c>
      <c r="E263" s="242" t="s">
        <v>1</v>
      </c>
      <c r="F263" s="243" t="s">
        <v>1486</v>
      </c>
      <c r="G263" s="241"/>
      <c r="H263" s="244">
        <v>8.0999999999999996</v>
      </c>
      <c r="I263" s="245"/>
      <c r="J263" s="241"/>
      <c r="K263" s="241"/>
      <c r="L263" s="246"/>
      <c r="M263" s="247"/>
      <c r="N263" s="248"/>
      <c r="O263" s="248"/>
      <c r="P263" s="248"/>
      <c r="Q263" s="248"/>
      <c r="R263" s="248"/>
      <c r="S263" s="248"/>
      <c r="T263" s="249"/>
      <c r="U263" s="13"/>
      <c r="V263" s="13"/>
      <c r="W263" s="13"/>
      <c r="X263" s="13"/>
      <c r="Y263" s="13"/>
      <c r="Z263" s="13"/>
      <c r="AA263" s="13"/>
      <c r="AB263" s="13"/>
      <c r="AC263" s="13"/>
      <c r="AD263" s="13"/>
      <c r="AE263" s="13"/>
      <c r="AT263" s="250" t="s">
        <v>162</v>
      </c>
      <c r="AU263" s="250" t="s">
        <v>82</v>
      </c>
      <c r="AV263" s="13" t="s">
        <v>82</v>
      </c>
      <c r="AW263" s="13" t="s">
        <v>30</v>
      </c>
      <c r="AX263" s="13" t="s">
        <v>78</v>
      </c>
      <c r="AY263" s="250" t="s">
        <v>128</v>
      </c>
    </row>
    <row r="264" s="2" customFormat="1" ht="16.5" customHeight="1">
      <c r="A264" s="37"/>
      <c r="B264" s="38"/>
      <c r="C264" s="215" t="s">
        <v>381</v>
      </c>
      <c r="D264" s="215" t="s">
        <v>129</v>
      </c>
      <c r="E264" s="216" t="s">
        <v>270</v>
      </c>
      <c r="F264" s="217" t="s">
        <v>271</v>
      </c>
      <c r="G264" s="218" t="s">
        <v>157</v>
      </c>
      <c r="H264" s="219">
        <v>42.200000000000003</v>
      </c>
      <c r="I264" s="220"/>
      <c r="J264" s="221">
        <f>ROUND(I264*H264,2)</f>
        <v>0</v>
      </c>
      <c r="K264" s="217" t="s">
        <v>158</v>
      </c>
      <c r="L264" s="43"/>
      <c r="M264" s="222" t="s">
        <v>1</v>
      </c>
      <c r="N264" s="223" t="s">
        <v>38</v>
      </c>
      <c r="O264" s="90"/>
      <c r="P264" s="224">
        <f>O264*H264</f>
        <v>0</v>
      </c>
      <c r="Q264" s="224">
        <v>0.041739999999999999</v>
      </c>
      <c r="R264" s="224">
        <f>Q264*H264</f>
        <v>1.761428</v>
      </c>
      <c r="S264" s="224">
        <v>0</v>
      </c>
      <c r="T264" s="225">
        <f>S264*H264</f>
        <v>0</v>
      </c>
      <c r="U264" s="37"/>
      <c r="V264" s="37"/>
      <c r="W264" s="37"/>
      <c r="X264" s="37"/>
      <c r="Y264" s="37"/>
      <c r="Z264" s="37"/>
      <c r="AA264" s="37"/>
      <c r="AB264" s="37"/>
      <c r="AC264" s="37"/>
      <c r="AD264" s="37"/>
      <c r="AE264" s="37"/>
      <c r="AR264" s="226" t="s">
        <v>88</v>
      </c>
      <c r="AT264" s="226" t="s">
        <v>129</v>
      </c>
      <c r="AU264" s="226" t="s">
        <v>82</v>
      </c>
      <c r="AY264" s="16" t="s">
        <v>128</v>
      </c>
      <c r="BE264" s="227">
        <f>IF(N264="základní",J264,0)</f>
        <v>0</v>
      </c>
      <c r="BF264" s="227">
        <f>IF(N264="snížená",J264,0)</f>
        <v>0</v>
      </c>
      <c r="BG264" s="227">
        <f>IF(N264="zákl. přenesená",J264,0)</f>
        <v>0</v>
      </c>
      <c r="BH264" s="227">
        <f>IF(N264="sníž. přenesená",J264,0)</f>
        <v>0</v>
      </c>
      <c r="BI264" s="227">
        <f>IF(N264="nulová",J264,0)</f>
        <v>0</v>
      </c>
      <c r="BJ264" s="16" t="s">
        <v>78</v>
      </c>
      <c r="BK264" s="227">
        <f>ROUND(I264*H264,2)</f>
        <v>0</v>
      </c>
      <c r="BL264" s="16" t="s">
        <v>88</v>
      </c>
      <c r="BM264" s="226" t="s">
        <v>1487</v>
      </c>
    </row>
    <row r="265" s="2" customFormat="1">
      <c r="A265" s="37"/>
      <c r="B265" s="38"/>
      <c r="C265" s="39"/>
      <c r="D265" s="228" t="s">
        <v>160</v>
      </c>
      <c r="E265" s="39"/>
      <c r="F265" s="239" t="s">
        <v>273</v>
      </c>
      <c r="G265" s="39"/>
      <c r="H265" s="39"/>
      <c r="I265" s="230"/>
      <c r="J265" s="39"/>
      <c r="K265" s="39"/>
      <c r="L265" s="43"/>
      <c r="M265" s="231"/>
      <c r="N265" s="232"/>
      <c r="O265" s="90"/>
      <c r="P265" s="90"/>
      <c r="Q265" s="90"/>
      <c r="R265" s="90"/>
      <c r="S265" s="90"/>
      <c r="T265" s="91"/>
      <c r="U265" s="37"/>
      <c r="V265" s="37"/>
      <c r="W265" s="37"/>
      <c r="X265" s="37"/>
      <c r="Y265" s="37"/>
      <c r="Z265" s="37"/>
      <c r="AA265" s="37"/>
      <c r="AB265" s="37"/>
      <c r="AC265" s="37"/>
      <c r="AD265" s="37"/>
      <c r="AE265" s="37"/>
      <c r="AT265" s="16" t="s">
        <v>160</v>
      </c>
      <c r="AU265" s="16" t="s">
        <v>82</v>
      </c>
    </row>
    <row r="266" s="2" customFormat="1">
      <c r="A266" s="37"/>
      <c r="B266" s="38"/>
      <c r="C266" s="39"/>
      <c r="D266" s="228" t="s">
        <v>134</v>
      </c>
      <c r="E266" s="39"/>
      <c r="F266" s="229" t="s">
        <v>274</v>
      </c>
      <c r="G266" s="39"/>
      <c r="H266" s="39"/>
      <c r="I266" s="230"/>
      <c r="J266" s="39"/>
      <c r="K266" s="39"/>
      <c r="L266" s="43"/>
      <c r="M266" s="231"/>
      <c r="N266" s="232"/>
      <c r="O266" s="90"/>
      <c r="P266" s="90"/>
      <c r="Q266" s="90"/>
      <c r="R266" s="90"/>
      <c r="S266" s="90"/>
      <c r="T266" s="91"/>
      <c r="U266" s="37"/>
      <c r="V266" s="37"/>
      <c r="W266" s="37"/>
      <c r="X266" s="37"/>
      <c r="Y266" s="37"/>
      <c r="Z266" s="37"/>
      <c r="AA266" s="37"/>
      <c r="AB266" s="37"/>
      <c r="AC266" s="37"/>
      <c r="AD266" s="37"/>
      <c r="AE266" s="37"/>
      <c r="AT266" s="16" t="s">
        <v>134</v>
      </c>
      <c r="AU266" s="16" t="s">
        <v>82</v>
      </c>
    </row>
    <row r="267" s="13" customFormat="1">
      <c r="A267" s="13"/>
      <c r="B267" s="240"/>
      <c r="C267" s="241"/>
      <c r="D267" s="228" t="s">
        <v>162</v>
      </c>
      <c r="E267" s="242" t="s">
        <v>1</v>
      </c>
      <c r="F267" s="243" t="s">
        <v>1488</v>
      </c>
      <c r="G267" s="241"/>
      <c r="H267" s="244">
        <v>42.200000000000003</v>
      </c>
      <c r="I267" s="245"/>
      <c r="J267" s="241"/>
      <c r="K267" s="241"/>
      <c r="L267" s="246"/>
      <c r="M267" s="247"/>
      <c r="N267" s="248"/>
      <c r="O267" s="248"/>
      <c r="P267" s="248"/>
      <c r="Q267" s="248"/>
      <c r="R267" s="248"/>
      <c r="S267" s="248"/>
      <c r="T267" s="249"/>
      <c r="U267" s="13"/>
      <c r="V267" s="13"/>
      <c r="W267" s="13"/>
      <c r="X267" s="13"/>
      <c r="Y267" s="13"/>
      <c r="Z267" s="13"/>
      <c r="AA267" s="13"/>
      <c r="AB267" s="13"/>
      <c r="AC267" s="13"/>
      <c r="AD267" s="13"/>
      <c r="AE267" s="13"/>
      <c r="AT267" s="250" t="s">
        <v>162</v>
      </c>
      <c r="AU267" s="250" t="s">
        <v>82</v>
      </c>
      <c r="AV267" s="13" t="s">
        <v>82</v>
      </c>
      <c r="AW267" s="13" t="s">
        <v>30</v>
      </c>
      <c r="AX267" s="13" t="s">
        <v>78</v>
      </c>
      <c r="AY267" s="250" t="s">
        <v>128</v>
      </c>
    </row>
    <row r="268" s="2" customFormat="1" ht="16.5" customHeight="1">
      <c r="A268" s="37"/>
      <c r="B268" s="38"/>
      <c r="C268" s="215" t="s">
        <v>387</v>
      </c>
      <c r="D268" s="215" t="s">
        <v>129</v>
      </c>
      <c r="E268" s="216" t="s">
        <v>276</v>
      </c>
      <c r="F268" s="217" t="s">
        <v>277</v>
      </c>
      <c r="G268" s="218" t="s">
        <v>157</v>
      </c>
      <c r="H268" s="219">
        <v>42.200000000000003</v>
      </c>
      <c r="I268" s="220"/>
      <c r="J268" s="221">
        <f>ROUND(I268*H268,2)</f>
        <v>0</v>
      </c>
      <c r="K268" s="217" t="s">
        <v>158</v>
      </c>
      <c r="L268" s="43"/>
      <c r="M268" s="222" t="s">
        <v>1</v>
      </c>
      <c r="N268" s="223" t="s">
        <v>38</v>
      </c>
      <c r="O268" s="90"/>
      <c r="P268" s="224">
        <f>O268*H268</f>
        <v>0</v>
      </c>
      <c r="Q268" s="224">
        <v>2.0000000000000002E-05</v>
      </c>
      <c r="R268" s="224">
        <f>Q268*H268</f>
        <v>0.00084400000000000013</v>
      </c>
      <c r="S268" s="224">
        <v>0</v>
      </c>
      <c r="T268" s="225">
        <f>S268*H268</f>
        <v>0</v>
      </c>
      <c r="U268" s="37"/>
      <c r="V268" s="37"/>
      <c r="W268" s="37"/>
      <c r="X268" s="37"/>
      <c r="Y268" s="37"/>
      <c r="Z268" s="37"/>
      <c r="AA268" s="37"/>
      <c r="AB268" s="37"/>
      <c r="AC268" s="37"/>
      <c r="AD268" s="37"/>
      <c r="AE268" s="37"/>
      <c r="AR268" s="226" t="s">
        <v>88</v>
      </c>
      <c r="AT268" s="226" t="s">
        <v>129</v>
      </c>
      <c r="AU268" s="226" t="s">
        <v>82</v>
      </c>
      <c r="AY268" s="16" t="s">
        <v>128</v>
      </c>
      <c r="BE268" s="227">
        <f>IF(N268="základní",J268,0)</f>
        <v>0</v>
      </c>
      <c r="BF268" s="227">
        <f>IF(N268="snížená",J268,0)</f>
        <v>0</v>
      </c>
      <c r="BG268" s="227">
        <f>IF(N268="zákl. přenesená",J268,0)</f>
        <v>0</v>
      </c>
      <c r="BH268" s="227">
        <f>IF(N268="sníž. přenesená",J268,0)</f>
        <v>0</v>
      </c>
      <c r="BI268" s="227">
        <f>IF(N268="nulová",J268,0)</f>
        <v>0</v>
      </c>
      <c r="BJ268" s="16" t="s">
        <v>78</v>
      </c>
      <c r="BK268" s="227">
        <f>ROUND(I268*H268,2)</f>
        <v>0</v>
      </c>
      <c r="BL268" s="16" t="s">
        <v>88</v>
      </c>
      <c r="BM268" s="226" t="s">
        <v>1489</v>
      </c>
    </row>
    <row r="269" s="2" customFormat="1">
      <c r="A269" s="37"/>
      <c r="B269" s="38"/>
      <c r="C269" s="39"/>
      <c r="D269" s="228" t="s">
        <v>160</v>
      </c>
      <c r="E269" s="39"/>
      <c r="F269" s="239" t="s">
        <v>279</v>
      </c>
      <c r="G269" s="39"/>
      <c r="H269" s="39"/>
      <c r="I269" s="230"/>
      <c r="J269" s="39"/>
      <c r="K269" s="39"/>
      <c r="L269" s="43"/>
      <c r="M269" s="231"/>
      <c r="N269" s="232"/>
      <c r="O269" s="90"/>
      <c r="P269" s="90"/>
      <c r="Q269" s="90"/>
      <c r="R269" s="90"/>
      <c r="S269" s="90"/>
      <c r="T269" s="91"/>
      <c r="U269" s="37"/>
      <c r="V269" s="37"/>
      <c r="W269" s="37"/>
      <c r="X269" s="37"/>
      <c r="Y269" s="37"/>
      <c r="Z269" s="37"/>
      <c r="AA269" s="37"/>
      <c r="AB269" s="37"/>
      <c r="AC269" s="37"/>
      <c r="AD269" s="37"/>
      <c r="AE269" s="37"/>
      <c r="AT269" s="16" t="s">
        <v>160</v>
      </c>
      <c r="AU269" s="16" t="s">
        <v>82</v>
      </c>
    </row>
    <row r="270" s="13" customFormat="1">
      <c r="A270" s="13"/>
      <c r="B270" s="240"/>
      <c r="C270" s="241"/>
      <c r="D270" s="228" t="s">
        <v>162</v>
      </c>
      <c r="E270" s="242" t="s">
        <v>1</v>
      </c>
      <c r="F270" s="243" t="s">
        <v>1488</v>
      </c>
      <c r="G270" s="241"/>
      <c r="H270" s="244">
        <v>42.200000000000003</v>
      </c>
      <c r="I270" s="245"/>
      <c r="J270" s="241"/>
      <c r="K270" s="241"/>
      <c r="L270" s="246"/>
      <c r="M270" s="247"/>
      <c r="N270" s="248"/>
      <c r="O270" s="248"/>
      <c r="P270" s="248"/>
      <c r="Q270" s="248"/>
      <c r="R270" s="248"/>
      <c r="S270" s="248"/>
      <c r="T270" s="249"/>
      <c r="U270" s="13"/>
      <c r="V270" s="13"/>
      <c r="W270" s="13"/>
      <c r="X270" s="13"/>
      <c r="Y270" s="13"/>
      <c r="Z270" s="13"/>
      <c r="AA270" s="13"/>
      <c r="AB270" s="13"/>
      <c r="AC270" s="13"/>
      <c r="AD270" s="13"/>
      <c r="AE270" s="13"/>
      <c r="AT270" s="250" t="s">
        <v>162</v>
      </c>
      <c r="AU270" s="250" t="s">
        <v>82</v>
      </c>
      <c r="AV270" s="13" t="s">
        <v>82</v>
      </c>
      <c r="AW270" s="13" t="s">
        <v>30</v>
      </c>
      <c r="AX270" s="13" t="s">
        <v>78</v>
      </c>
      <c r="AY270" s="250" t="s">
        <v>128</v>
      </c>
    </row>
    <row r="271" s="2" customFormat="1" ht="16.5" customHeight="1">
      <c r="A271" s="37"/>
      <c r="B271" s="38"/>
      <c r="C271" s="215" t="s">
        <v>393</v>
      </c>
      <c r="D271" s="215" t="s">
        <v>129</v>
      </c>
      <c r="E271" s="216" t="s">
        <v>281</v>
      </c>
      <c r="F271" s="217" t="s">
        <v>282</v>
      </c>
      <c r="G271" s="218" t="s">
        <v>220</v>
      </c>
      <c r="H271" s="219">
        <v>1.782</v>
      </c>
      <c r="I271" s="220"/>
      <c r="J271" s="221">
        <f>ROUND(I271*H271,2)</f>
        <v>0</v>
      </c>
      <c r="K271" s="217" t="s">
        <v>158</v>
      </c>
      <c r="L271" s="43"/>
      <c r="M271" s="222" t="s">
        <v>1</v>
      </c>
      <c r="N271" s="223" t="s">
        <v>38</v>
      </c>
      <c r="O271" s="90"/>
      <c r="P271" s="224">
        <f>O271*H271</f>
        <v>0</v>
      </c>
      <c r="Q271" s="224">
        <v>1.04877</v>
      </c>
      <c r="R271" s="224">
        <f>Q271*H271</f>
        <v>1.8689081400000001</v>
      </c>
      <c r="S271" s="224">
        <v>0</v>
      </c>
      <c r="T271" s="225">
        <f>S271*H271</f>
        <v>0</v>
      </c>
      <c r="U271" s="37"/>
      <c r="V271" s="37"/>
      <c r="W271" s="37"/>
      <c r="X271" s="37"/>
      <c r="Y271" s="37"/>
      <c r="Z271" s="37"/>
      <c r="AA271" s="37"/>
      <c r="AB271" s="37"/>
      <c r="AC271" s="37"/>
      <c r="AD271" s="37"/>
      <c r="AE271" s="37"/>
      <c r="AR271" s="226" t="s">
        <v>88</v>
      </c>
      <c r="AT271" s="226" t="s">
        <v>129</v>
      </c>
      <c r="AU271" s="226" t="s">
        <v>82</v>
      </c>
      <c r="AY271" s="16" t="s">
        <v>128</v>
      </c>
      <c r="BE271" s="227">
        <f>IF(N271="základní",J271,0)</f>
        <v>0</v>
      </c>
      <c r="BF271" s="227">
        <f>IF(N271="snížená",J271,0)</f>
        <v>0</v>
      </c>
      <c r="BG271" s="227">
        <f>IF(N271="zákl. přenesená",J271,0)</f>
        <v>0</v>
      </c>
      <c r="BH271" s="227">
        <f>IF(N271="sníž. přenesená",J271,0)</f>
        <v>0</v>
      </c>
      <c r="BI271" s="227">
        <f>IF(N271="nulová",J271,0)</f>
        <v>0</v>
      </c>
      <c r="BJ271" s="16" t="s">
        <v>78</v>
      </c>
      <c r="BK271" s="227">
        <f>ROUND(I271*H271,2)</f>
        <v>0</v>
      </c>
      <c r="BL271" s="16" t="s">
        <v>88</v>
      </c>
      <c r="BM271" s="226" t="s">
        <v>1490</v>
      </c>
    </row>
    <row r="272" s="2" customFormat="1">
      <c r="A272" s="37"/>
      <c r="B272" s="38"/>
      <c r="C272" s="39"/>
      <c r="D272" s="228" t="s">
        <v>160</v>
      </c>
      <c r="E272" s="39"/>
      <c r="F272" s="239" t="s">
        <v>284</v>
      </c>
      <c r="G272" s="39"/>
      <c r="H272" s="39"/>
      <c r="I272" s="230"/>
      <c r="J272" s="39"/>
      <c r="K272" s="39"/>
      <c r="L272" s="43"/>
      <c r="M272" s="231"/>
      <c r="N272" s="232"/>
      <c r="O272" s="90"/>
      <c r="P272" s="90"/>
      <c r="Q272" s="90"/>
      <c r="R272" s="90"/>
      <c r="S272" s="90"/>
      <c r="T272" s="91"/>
      <c r="U272" s="37"/>
      <c r="V272" s="37"/>
      <c r="W272" s="37"/>
      <c r="X272" s="37"/>
      <c r="Y272" s="37"/>
      <c r="Z272" s="37"/>
      <c r="AA272" s="37"/>
      <c r="AB272" s="37"/>
      <c r="AC272" s="37"/>
      <c r="AD272" s="37"/>
      <c r="AE272" s="37"/>
      <c r="AT272" s="16" t="s">
        <v>160</v>
      </c>
      <c r="AU272" s="16" t="s">
        <v>82</v>
      </c>
    </row>
    <row r="273" s="2" customFormat="1">
      <c r="A273" s="37"/>
      <c r="B273" s="38"/>
      <c r="C273" s="39"/>
      <c r="D273" s="228" t="s">
        <v>134</v>
      </c>
      <c r="E273" s="39"/>
      <c r="F273" s="229" t="s">
        <v>1491</v>
      </c>
      <c r="G273" s="39"/>
      <c r="H273" s="39"/>
      <c r="I273" s="230"/>
      <c r="J273" s="39"/>
      <c r="K273" s="39"/>
      <c r="L273" s="43"/>
      <c r="M273" s="231"/>
      <c r="N273" s="232"/>
      <c r="O273" s="90"/>
      <c r="P273" s="90"/>
      <c r="Q273" s="90"/>
      <c r="R273" s="90"/>
      <c r="S273" s="90"/>
      <c r="T273" s="91"/>
      <c r="U273" s="37"/>
      <c r="V273" s="37"/>
      <c r="W273" s="37"/>
      <c r="X273" s="37"/>
      <c r="Y273" s="37"/>
      <c r="Z273" s="37"/>
      <c r="AA273" s="37"/>
      <c r="AB273" s="37"/>
      <c r="AC273" s="37"/>
      <c r="AD273" s="37"/>
      <c r="AE273" s="37"/>
      <c r="AT273" s="16" t="s">
        <v>134</v>
      </c>
      <c r="AU273" s="16" t="s">
        <v>82</v>
      </c>
    </row>
    <row r="274" s="13" customFormat="1">
      <c r="A274" s="13"/>
      <c r="B274" s="240"/>
      <c r="C274" s="241"/>
      <c r="D274" s="228" t="s">
        <v>162</v>
      </c>
      <c r="E274" s="242" t="s">
        <v>1</v>
      </c>
      <c r="F274" s="243" t="s">
        <v>1492</v>
      </c>
      <c r="G274" s="241"/>
      <c r="H274" s="244">
        <v>1.782</v>
      </c>
      <c r="I274" s="245"/>
      <c r="J274" s="241"/>
      <c r="K274" s="241"/>
      <c r="L274" s="246"/>
      <c r="M274" s="247"/>
      <c r="N274" s="248"/>
      <c r="O274" s="248"/>
      <c r="P274" s="248"/>
      <c r="Q274" s="248"/>
      <c r="R274" s="248"/>
      <c r="S274" s="248"/>
      <c r="T274" s="249"/>
      <c r="U274" s="13"/>
      <c r="V274" s="13"/>
      <c r="W274" s="13"/>
      <c r="X274" s="13"/>
      <c r="Y274" s="13"/>
      <c r="Z274" s="13"/>
      <c r="AA274" s="13"/>
      <c r="AB274" s="13"/>
      <c r="AC274" s="13"/>
      <c r="AD274" s="13"/>
      <c r="AE274" s="13"/>
      <c r="AT274" s="250" t="s">
        <v>162</v>
      </c>
      <c r="AU274" s="250" t="s">
        <v>82</v>
      </c>
      <c r="AV274" s="13" t="s">
        <v>82</v>
      </c>
      <c r="AW274" s="13" t="s">
        <v>30</v>
      </c>
      <c r="AX274" s="13" t="s">
        <v>78</v>
      </c>
      <c r="AY274" s="250" t="s">
        <v>128</v>
      </c>
    </row>
    <row r="275" s="2" customFormat="1">
      <c r="A275" s="37"/>
      <c r="B275" s="38"/>
      <c r="C275" s="215" t="s">
        <v>399</v>
      </c>
      <c r="D275" s="215" t="s">
        <v>129</v>
      </c>
      <c r="E275" s="216" t="s">
        <v>1115</v>
      </c>
      <c r="F275" s="217" t="s">
        <v>1116</v>
      </c>
      <c r="G275" s="218" t="s">
        <v>157</v>
      </c>
      <c r="H275" s="219">
        <v>35.560000000000002</v>
      </c>
      <c r="I275" s="220"/>
      <c r="J275" s="221">
        <f>ROUND(I275*H275,2)</f>
        <v>0</v>
      </c>
      <c r="K275" s="217" t="s">
        <v>158</v>
      </c>
      <c r="L275" s="43"/>
      <c r="M275" s="222" t="s">
        <v>1</v>
      </c>
      <c r="N275" s="223" t="s">
        <v>38</v>
      </c>
      <c r="O275" s="90"/>
      <c r="P275" s="224">
        <f>O275*H275</f>
        <v>0</v>
      </c>
      <c r="Q275" s="224">
        <v>0.0052599999999999999</v>
      </c>
      <c r="R275" s="224">
        <f>Q275*H275</f>
        <v>0.18704560000000001</v>
      </c>
      <c r="S275" s="224">
        <v>0</v>
      </c>
      <c r="T275" s="225">
        <f>S275*H275</f>
        <v>0</v>
      </c>
      <c r="U275" s="37"/>
      <c r="V275" s="37"/>
      <c r="W275" s="37"/>
      <c r="X275" s="37"/>
      <c r="Y275" s="37"/>
      <c r="Z275" s="37"/>
      <c r="AA275" s="37"/>
      <c r="AB275" s="37"/>
      <c r="AC275" s="37"/>
      <c r="AD275" s="37"/>
      <c r="AE275" s="37"/>
      <c r="AR275" s="226" t="s">
        <v>88</v>
      </c>
      <c r="AT275" s="226" t="s">
        <v>129</v>
      </c>
      <c r="AU275" s="226" t="s">
        <v>82</v>
      </c>
      <c r="AY275" s="16" t="s">
        <v>128</v>
      </c>
      <c r="BE275" s="227">
        <f>IF(N275="základní",J275,0)</f>
        <v>0</v>
      </c>
      <c r="BF275" s="227">
        <f>IF(N275="snížená",J275,0)</f>
        <v>0</v>
      </c>
      <c r="BG275" s="227">
        <f>IF(N275="zákl. přenesená",J275,0)</f>
        <v>0</v>
      </c>
      <c r="BH275" s="227">
        <f>IF(N275="sníž. přenesená",J275,0)</f>
        <v>0</v>
      </c>
      <c r="BI275" s="227">
        <f>IF(N275="nulová",J275,0)</f>
        <v>0</v>
      </c>
      <c r="BJ275" s="16" t="s">
        <v>78</v>
      </c>
      <c r="BK275" s="227">
        <f>ROUND(I275*H275,2)</f>
        <v>0</v>
      </c>
      <c r="BL275" s="16" t="s">
        <v>88</v>
      </c>
      <c r="BM275" s="226" t="s">
        <v>1493</v>
      </c>
    </row>
    <row r="276" s="2" customFormat="1">
      <c r="A276" s="37"/>
      <c r="B276" s="38"/>
      <c r="C276" s="39"/>
      <c r="D276" s="228" t="s">
        <v>160</v>
      </c>
      <c r="E276" s="39"/>
      <c r="F276" s="239" t="s">
        <v>1118</v>
      </c>
      <c r="G276" s="39"/>
      <c r="H276" s="39"/>
      <c r="I276" s="230"/>
      <c r="J276" s="39"/>
      <c r="K276" s="39"/>
      <c r="L276" s="43"/>
      <c r="M276" s="231"/>
      <c r="N276" s="232"/>
      <c r="O276" s="90"/>
      <c r="P276" s="90"/>
      <c r="Q276" s="90"/>
      <c r="R276" s="90"/>
      <c r="S276" s="90"/>
      <c r="T276" s="91"/>
      <c r="U276" s="37"/>
      <c r="V276" s="37"/>
      <c r="W276" s="37"/>
      <c r="X276" s="37"/>
      <c r="Y276" s="37"/>
      <c r="Z276" s="37"/>
      <c r="AA276" s="37"/>
      <c r="AB276" s="37"/>
      <c r="AC276" s="37"/>
      <c r="AD276" s="37"/>
      <c r="AE276" s="37"/>
      <c r="AT276" s="16" t="s">
        <v>160</v>
      </c>
      <c r="AU276" s="16" t="s">
        <v>82</v>
      </c>
    </row>
    <row r="277" s="2" customFormat="1">
      <c r="A277" s="37"/>
      <c r="B277" s="38"/>
      <c r="C277" s="39"/>
      <c r="D277" s="228" t="s">
        <v>134</v>
      </c>
      <c r="E277" s="39"/>
      <c r="F277" s="229" t="s">
        <v>1494</v>
      </c>
      <c r="G277" s="39"/>
      <c r="H277" s="39"/>
      <c r="I277" s="230"/>
      <c r="J277" s="39"/>
      <c r="K277" s="39"/>
      <c r="L277" s="43"/>
      <c r="M277" s="231"/>
      <c r="N277" s="232"/>
      <c r="O277" s="90"/>
      <c r="P277" s="90"/>
      <c r="Q277" s="90"/>
      <c r="R277" s="90"/>
      <c r="S277" s="90"/>
      <c r="T277" s="91"/>
      <c r="U277" s="37"/>
      <c r="V277" s="37"/>
      <c r="W277" s="37"/>
      <c r="X277" s="37"/>
      <c r="Y277" s="37"/>
      <c r="Z277" s="37"/>
      <c r="AA277" s="37"/>
      <c r="AB277" s="37"/>
      <c r="AC277" s="37"/>
      <c r="AD277" s="37"/>
      <c r="AE277" s="37"/>
      <c r="AT277" s="16" t="s">
        <v>134</v>
      </c>
      <c r="AU277" s="16" t="s">
        <v>82</v>
      </c>
    </row>
    <row r="278" s="13" customFormat="1">
      <c r="A278" s="13"/>
      <c r="B278" s="240"/>
      <c r="C278" s="241"/>
      <c r="D278" s="228" t="s">
        <v>162</v>
      </c>
      <c r="E278" s="242" t="s">
        <v>1</v>
      </c>
      <c r="F278" s="243" t="s">
        <v>1495</v>
      </c>
      <c r="G278" s="241"/>
      <c r="H278" s="244">
        <v>35.560000000000002</v>
      </c>
      <c r="I278" s="245"/>
      <c r="J278" s="241"/>
      <c r="K278" s="241"/>
      <c r="L278" s="246"/>
      <c r="M278" s="247"/>
      <c r="N278" s="248"/>
      <c r="O278" s="248"/>
      <c r="P278" s="248"/>
      <c r="Q278" s="248"/>
      <c r="R278" s="248"/>
      <c r="S278" s="248"/>
      <c r="T278" s="249"/>
      <c r="U278" s="13"/>
      <c r="V278" s="13"/>
      <c r="W278" s="13"/>
      <c r="X278" s="13"/>
      <c r="Y278" s="13"/>
      <c r="Z278" s="13"/>
      <c r="AA278" s="13"/>
      <c r="AB278" s="13"/>
      <c r="AC278" s="13"/>
      <c r="AD278" s="13"/>
      <c r="AE278" s="13"/>
      <c r="AT278" s="250" t="s">
        <v>162</v>
      </c>
      <c r="AU278" s="250" t="s">
        <v>82</v>
      </c>
      <c r="AV278" s="13" t="s">
        <v>82</v>
      </c>
      <c r="AW278" s="13" t="s">
        <v>30</v>
      </c>
      <c r="AX278" s="13" t="s">
        <v>78</v>
      </c>
      <c r="AY278" s="250" t="s">
        <v>128</v>
      </c>
    </row>
    <row r="279" s="2" customFormat="1">
      <c r="A279" s="37"/>
      <c r="B279" s="38"/>
      <c r="C279" s="215" t="s">
        <v>405</v>
      </c>
      <c r="D279" s="215" t="s">
        <v>129</v>
      </c>
      <c r="E279" s="216" t="s">
        <v>1496</v>
      </c>
      <c r="F279" s="217" t="s">
        <v>1497</v>
      </c>
      <c r="G279" s="218" t="s">
        <v>207</v>
      </c>
      <c r="H279" s="219">
        <v>1</v>
      </c>
      <c r="I279" s="220"/>
      <c r="J279" s="221">
        <f>ROUND(I279*H279,2)</f>
        <v>0</v>
      </c>
      <c r="K279" s="217" t="s">
        <v>158</v>
      </c>
      <c r="L279" s="43"/>
      <c r="M279" s="222" t="s">
        <v>1</v>
      </c>
      <c r="N279" s="223" t="s">
        <v>38</v>
      </c>
      <c r="O279" s="90"/>
      <c r="P279" s="224">
        <f>O279*H279</f>
        <v>0</v>
      </c>
      <c r="Q279" s="224">
        <v>0</v>
      </c>
      <c r="R279" s="224">
        <f>Q279*H279</f>
        <v>0</v>
      </c>
      <c r="S279" s="224">
        <v>0</v>
      </c>
      <c r="T279" s="225">
        <f>S279*H279</f>
        <v>0</v>
      </c>
      <c r="U279" s="37"/>
      <c r="V279" s="37"/>
      <c r="W279" s="37"/>
      <c r="X279" s="37"/>
      <c r="Y279" s="37"/>
      <c r="Z279" s="37"/>
      <c r="AA279" s="37"/>
      <c r="AB279" s="37"/>
      <c r="AC279" s="37"/>
      <c r="AD279" s="37"/>
      <c r="AE279" s="37"/>
      <c r="AR279" s="226" t="s">
        <v>88</v>
      </c>
      <c r="AT279" s="226" t="s">
        <v>129</v>
      </c>
      <c r="AU279" s="226" t="s">
        <v>82</v>
      </c>
      <c r="AY279" s="16" t="s">
        <v>128</v>
      </c>
      <c r="BE279" s="227">
        <f>IF(N279="základní",J279,0)</f>
        <v>0</v>
      </c>
      <c r="BF279" s="227">
        <f>IF(N279="snížená",J279,0)</f>
        <v>0</v>
      </c>
      <c r="BG279" s="227">
        <f>IF(N279="zákl. přenesená",J279,0)</f>
        <v>0</v>
      </c>
      <c r="BH279" s="227">
        <f>IF(N279="sníž. přenesená",J279,0)</f>
        <v>0</v>
      </c>
      <c r="BI279" s="227">
        <f>IF(N279="nulová",J279,0)</f>
        <v>0</v>
      </c>
      <c r="BJ279" s="16" t="s">
        <v>78</v>
      </c>
      <c r="BK279" s="227">
        <f>ROUND(I279*H279,2)</f>
        <v>0</v>
      </c>
      <c r="BL279" s="16" t="s">
        <v>88</v>
      </c>
      <c r="BM279" s="226" t="s">
        <v>1498</v>
      </c>
    </row>
    <row r="280" s="2" customFormat="1">
      <c r="A280" s="37"/>
      <c r="B280" s="38"/>
      <c r="C280" s="39"/>
      <c r="D280" s="228" t="s">
        <v>160</v>
      </c>
      <c r="E280" s="39"/>
      <c r="F280" s="239" t="s">
        <v>1499</v>
      </c>
      <c r="G280" s="39"/>
      <c r="H280" s="39"/>
      <c r="I280" s="230"/>
      <c r="J280" s="39"/>
      <c r="K280" s="39"/>
      <c r="L280" s="43"/>
      <c r="M280" s="231"/>
      <c r="N280" s="232"/>
      <c r="O280" s="90"/>
      <c r="P280" s="90"/>
      <c r="Q280" s="90"/>
      <c r="R280" s="90"/>
      <c r="S280" s="90"/>
      <c r="T280" s="91"/>
      <c r="U280" s="37"/>
      <c r="V280" s="37"/>
      <c r="W280" s="37"/>
      <c r="X280" s="37"/>
      <c r="Y280" s="37"/>
      <c r="Z280" s="37"/>
      <c r="AA280" s="37"/>
      <c r="AB280" s="37"/>
      <c r="AC280" s="37"/>
      <c r="AD280" s="37"/>
      <c r="AE280" s="37"/>
      <c r="AT280" s="16" t="s">
        <v>160</v>
      </c>
      <c r="AU280" s="16" t="s">
        <v>82</v>
      </c>
    </row>
    <row r="281" s="2" customFormat="1">
      <c r="A281" s="37"/>
      <c r="B281" s="38"/>
      <c r="C281" s="39"/>
      <c r="D281" s="228" t="s">
        <v>134</v>
      </c>
      <c r="E281" s="39"/>
      <c r="F281" s="229" t="s">
        <v>1500</v>
      </c>
      <c r="G281" s="39"/>
      <c r="H281" s="39"/>
      <c r="I281" s="230"/>
      <c r="J281" s="39"/>
      <c r="K281" s="39"/>
      <c r="L281" s="43"/>
      <c r="M281" s="231"/>
      <c r="N281" s="232"/>
      <c r="O281" s="90"/>
      <c r="P281" s="90"/>
      <c r="Q281" s="90"/>
      <c r="R281" s="90"/>
      <c r="S281" s="90"/>
      <c r="T281" s="91"/>
      <c r="U281" s="37"/>
      <c r="V281" s="37"/>
      <c r="W281" s="37"/>
      <c r="X281" s="37"/>
      <c r="Y281" s="37"/>
      <c r="Z281" s="37"/>
      <c r="AA281" s="37"/>
      <c r="AB281" s="37"/>
      <c r="AC281" s="37"/>
      <c r="AD281" s="37"/>
      <c r="AE281" s="37"/>
      <c r="AT281" s="16" t="s">
        <v>134</v>
      </c>
      <c r="AU281" s="16" t="s">
        <v>82</v>
      </c>
    </row>
    <row r="282" s="13" customFormat="1">
      <c r="A282" s="13"/>
      <c r="B282" s="240"/>
      <c r="C282" s="241"/>
      <c r="D282" s="228" t="s">
        <v>162</v>
      </c>
      <c r="E282" s="242" t="s">
        <v>1</v>
      </c>
      <c r="F282" s="243" t="s">
        <v>78</v>
      </c>
      <c r="G282" s="241"/>
      <c r="H282" s="244">
        <v>1</v>
      </c>
      <c r="I282" s="245"/>
      <c r="J282" s="241"/>
      <c r="K282" s="241"/>
      <c r="L282" s="246"/>
      <c r="M282" s="247"/>
      <c r="N282" s="248"/>
      <c r="O282" s="248"/>
      <c r="P282" s="248"/>
      <c r="Q282" s="248"/>
      <c r="R282" s="248"/>
      <c r="S282" s="248"/>
      <c r="T282" s="249"/>
      <c r="U282" s="13"/>
      <c r="V282" s="13"/>
      <c r="W282" s="13"/>
      <c r="X282" s="13"/>
      <c r="Y282" s="13"/>
      <c r="Z282" s="13"/>
      <c r="AA282" s="13"/>
      <c r="AB282" s="13"/>
      <c r="AC282" s="13"/>
      <c r="AD282" s="13"/>
      <c r="AE282" s="13"/>
      <c r="AT282" s="250" t="s">
        <v>162</v>
      </c>
      <c r="AU282" s="250" t="s">
        <v>82</v>
      </c>
      <c r="AV282" s="13" t="s">
        <v>82</v>
      </c>
      <c r="AW282" s="13" t="s">
        <v>30</v>
      </c>
      <c r="AX282" s="13" t="s">
        <v>78</v>
      </c>
      <c r="AY282" s="250" t="s">
        <v>128</v>
      </c>
    </row>
    <row r="283" s="2" customFormat="1" ht="16.5" customHeight="1">
      <c r="A283" s="37"/>
      <c r="B283" s="38"/>
      <c r="C283" s="251" t="s">
        <v>411</v>
      </c>
      <c r="D283" s="251" t="s">
        <v>200</v>
      </c>
      <c r="E283" s="252" t="s">
        <v>1501</v>
      </c>
      <c r="F283" s="253" t="s">
        <v>1502</v>
      </c>
      <c r="G283" s="254" t="s">
        <v>207</v>
      </c>
      <c r="H283" s="255">
        <v>1</v>
      </c>
      <c r="I283" s="256"/>
      <c r="J283" s="257">
        <f>ROUND(I283*H283,2)</f>
        <v>0</v>
      </c>
      <c r="K283" s="253" t="s">
        <v>158</v>
      </c>
      <c r="L283" s="258"/>
      <c r="M283" s="259" t="s">
        <v>1</v>
      </c>
      <c r="N283" s="260" t="s">
        <v>38</v>
      </c>
      <c r="O283" s="90"/>
      <c r="P283" s="224">
        <f>O283*H283</f>
        <v>0</v>
      </c>
      <c r="Q283" s="224">
        <v>0.098500000000000004</v>
      </c>
      <c r="R283" s="224">
        <f>Q283*H283</f>
        <v>0.098500000000000004</v>
      </c>
      <c r="S283" s="224">
        <v>0</v>
      </c>
      <c r="T283" s="225">
        <f>S283*H283</f>
        <v>0</v>
      </c>
      <c r="U283" s="37"/>
      <c r="V283" s="37"/>
      <c r="W283" s="37"/>
      <c r="X283" s="37"/>
      <c r="Y283" s="37"/>
      <c r="Z283" s="37"/>
      <c r="AA283" s="37"/>
      <c r="AB283" s="37"/>
      <c r="AC283" s="37"/>
      <c r="AD283" s="37"/>
      <c r="AE283" s="37"/>
      <c r="AR283" s="226" t="s">
        <v>100</v>
      </c>
      <c r="AT283" s="226" t="s">
        <v>200</v>
      </c>
      <c r="AU283" s="226" t="s">
        <v>82</v>
      </c>
      <c r="AY283" s="16" t="s">
        <v>128</v>
      </c>
      <c r="BE283" s="227">
        <f>IF(N283="základní",J283,0)</f>
        <v>0</v>
      </c>
      <c r="BF283" s="227">
        <f>IF(N283="snížená",J283,0)</f>
        <v>0</v>
      </c>
      <c r="BG283" s="227">
        <f>IF(N283="zákl. přenesená",J283,0)</f>
        <v>0</v>
      </c>
      <c r="BH283" s="227">
        <f>IF(N283="sníž. přenesená",J283,0)</f>
        <v>0</v>
      </c>
      <c r="BI283" s="227">
        <f>IF(N283="nulová",J283,0)</f>
        <v>0</v>
      </c>
      <c r="BJ283" s="16" t="s">
        <v>78</v>
      </c>
      <c r="BK283" s="227">
        <f>ROUND(I283*H283,2)</f>
        <v>0</v>
      </c>
      <c r="BL283" s="16" t="s">
        <v>88</v>
      </c>
      <c r="BM283" s="226" t="s">
        <v>1503</v>
      </c>
    </row>
    <row r="284" s="2" customFormat="1">
      <c r="A284" s="37"/>
      <c r="B284" s="38"/>
      <c r="C284" s="39"/>
      <c r="D284" s="228" t="s">
        <v>160</v>
      </c>
      <c r="E284" s="39"/>
      <c r="F284" s="239" t="s">
        <v>1502</v>
      </c>
      <c r="G284" s="39"/>
      <c r="H284" s="39"/>
      <c r="I284" s="230"/>
      <c r="J284" s="39"/>
      <c r="K284" s="39"/>
      <c r="L284" s="43"/>
      <c r="M284" s="231"/>
      <c r="N284" s="232"/>
      <c r="O284" s="90"/>
      <c r="P284" s="90"/>
      <c r="Q284" s="90"/>
      <c r="R284" s="90"/>
      <c r="S284" s="90"/>
      <c r="T284" s="91"/>
      <c r="U284" s="37"/>
      <c r="V284" s="37"/>
      <c r="W284" s="37"/>
      <c r="X284" s="37"/>
      <c r="Y284" s="37"/>
      <c r="Z284" s="37"/>
      <c r="AA284" s="37"/>
      <c r="AB284" s="37"/>
      <c r="AC284" s="37"/>
      <c r="AD284" s="37"/>
      <c r="AE284" s="37"/>
      <c r="AT284" s="16" t="s">
        <v>160</v>
      </c>
      <c r="AU284" s="16" t="s">
        <v>82</v>
      </c>
    </row>
    <row r="285" s="2" customFormat="1">
      <c r="A285" s="37"/>
      <c r="B285" s="38"/>
      <c r="C285" s="215" t="s">
        <v>417</v>
      </c>
      <c r="D285" s="215" t="s">
        <v>129</v>
      </c>
      <c r="E285" s="216" t="s">
        <v>1504</v>
      </c>
      <c r="F285" s="217" t="s">
        <v>1505</v>
      </c>
      <c r="G285" s="218" t="s">
        <v>207</v>
      </c>
      <c r="H285" s="219">
        <v>1</v>
      </c>
      <c r="I285" s="220"/>
      <c r="J285" s="221">
        <f>ROUND(I285*H285,2)</f>
        <v>0</v>
      </c>
      <c r="K285" s="217" t="s">
        <v>158</v>
      </c>
      <c r="L285" s="43"/>
      <c r="M285" s="222" t="s">
        <v>1</v>
      </c>
      <c r="N285" s="223" t="s">
        <v>38</v>
      </c>
      <c r="O285" s="90"/>
      <c r="P285" s="224">
        <f>O285*H285</f>
        <v>0</v>
      </c>
      <c r="Q285" s="224">
        <v>0</v>
      </c>
      <c r="R285" s="224">
        <f>Q285*H285</f>
        <v>0</v>
      </c>
      <c r="S285" s="224">
        <v>0</v>
      </c>
      <c r="T285" s="225">
        <f>S285*H285</f>
        <v>0</v>
      </c>
      <c r="U285" s="37"/>
      <c r="V285" s="37"/>
      <c r="W285" s="37"/>
      <c r="X285" s="37"/>
      <c r="Y285" s="37"/>
      <c r="Z285" s="37"/>
      <c r="AA285" s="37"/>
      <c r="AB285" s="37"/>
      <c r="AC285" s="37"/>
      <c r="AD285" s="37"/>
      <c r="AE285" s="37"/>
      <c r="AR285" s="226" t="s">
        <v>88</v>
      </c>
      <c r="AT285" s="226" t="s">
        <v>129</v>
      </c>
      <c r="AU285" s="226" t="s">
        <v>82</v>
      </c>
      <c r="AY285" s="16" t="s">
        <v>128</v>
      </c>
      <c r="BE285" s="227">
        <f>IF(N285="základní",J285,0)</f>
        <v>0</v>
      </c>
      <c r="BF285" s="227">
        <f>IF(N285="snížená",J285,0)</f>
        <v>0</v>
      </c>
      <c r="BG285" s="227">
        <f>IF(N285="zákl. přenesená",J285,0)</f>
        <v>0</v>
      </c>
      <c r="BH285" s="227">
        <f>IF(N285="sníž. přenesená",J285,0)</f>
        <v>0</v>
      </c>
      <c r="BI285" s="227">
        <f>IF(N285="nulová",J285,0)</f>
        <v>0</v>
      </c>
      <c r="BJ285" s="16" t="s">
        <v>78</v>
      </c>
      <c r="BK285" s="227">
        <f>ROUND(I285*H285,2)</f>
        <v>0</v>
      </c>
      <c r="BL285" s="16" t="s">
        <v>88</v>
      </c>
      <c r="BM285" s="226" t="s">
        <v>1506</v>
      </c>
    </row>
    <row r="286" s="2" customFormat="1">
      <c r="A286" s="37"/>
      <c r="B286" s="38"/>
      <c r="C286" s="39"/>
      <c r="D286" s="228" t="s">
        <v>160</v>
      </c>
      <c r="E286" s="39"/>
      <c r="F286" s="239" t="s">
        <v>1507</v>
      </c>
      <c r="G286" s="39"/>
      <c r="H286" s="39"/>
      <c r="I286" s="230"/>
      <c r="J286" s="39"/>
      <c r="K286" s="39"/>
      <c r="L286" s="43"/>
      <c r="M286" s="231"/>
      <c r="N286" s="232"/>
      <c r="O286" s="90"/>
      <c r="P286" s="90"/>
      <c r="Q286" s="90"/>
      <c r="R286" s="90"/>
      <c r="S286" s="90"/>
      <c r="T286" s="91"/>
      <c r="U286" s="37"/>
      <c r="V286" s="37"/>
      <c r="W286" s="37"/>
      <c r="X286" s="37"/>
      <c r="Y286" s="37"/>
      <c r="Z286" s="37"/>
      <c r="AA286" s="37"/>
      <c r="AB286" s="37"/>
      <c r="AC286" s="37"/>
      <c r="AD286" s="37"/>
      <c r="AE286" s="37"/>
      <c r="AT286" s="16" t="s">
        <v>160</v>
      </c>
      <c r="AU286" s="16" t="s">
        <v>82</v>
      </c>
    </row>
    <row r="287" s="2" customFormat="1">
      <c r="A287" s="37"/>
      <c r="B287" s="38"/>
      <c r="C287" s="39"/>
      <c r="D287" s="228" t="s">
        <v>134</v>
      </c>
      <c r="E287" s="39"/>
      <c r="F287" s="229" t="s">
        <v>1508</v>
      </c>
      <c r="G287" s="39"/>
      <c r="H287" s="39"/>
      <c r="I287" s="230"/>
      <c r="J287" s="39"/>
      <c r="K287" s="39"/>
      <c r="L287" s="43"/>
      <c r="M287" s="231"/>
      <c r="N287" s="232"/>
      <c r="O287" s="90"/>
      <c r="P287" s="90"/>
      <c r="Q287" s="90"/>
      <c r="R287" s="90"/>
      <c r="S287" s="90"/>
      <c r="T287" s="91"/>
      <c r="U287" s="37"/>
      <c r="V287" s="37"/>
      <c r="W287" s="37"/>
      <c r="X287" s="37"/>
      <c r="Y287" s="37"/>
      <c r="Z287" s="37"/>
      <c r="AA287" s="37"/>
      <c r="AB287" s="37"/>
      <c r="AC287" s="37"/>
      <c r="AD287" s="37"/>
      <c r="AE287" s="37"/>
      <c r="AT287" s="16" t="s">
        <v>134</v>
      </c>
      <c r="AU287" s="16" t="s">
        <v>82</v>
      </c>
    </row>
    <row r="288" s="13" customFormat="1">
      <c r="A288" s="13"/>
      <c r="B288" s="240"/>
      <c r="C288" s="241"/>
      <c r="D288" s="228" t="s">
        <v>162</v>
      </c>
      <c r="E288" s="242" t="s">
        <v>1</v>
      </c>
      <c r="F288" s="243" t="s">
        <v>78</v>
      </c>
      <c r="G288" s="241"/>
      <c r="H288" s="244">
        <v>1</v>
      </c>
      <c r="I288" s="245"/>
      <c r="J288" s="241"/>
      <c r="K288" s="241"/>
      <c r="L288" s="246"/>
      <c r="M288" s="247"/>
      <c r="N288" s="248"/>
      <c r="O288" s="248"/>
      <c r="P288" s="248"/>
      <c r="Q288" s="248"/>
      <c r="R288" s="248"/>
      <c r="S288" s="248"/>
      <c r="T288" s="249"/>
      <c r="U288" s="13"/>
      <c r="V288" s="13"/>
      <c r="W288" s="13"/>
      <c r="X288" s="13"/>
      <c r="Y288" s="13"/>
      <c r="Z288" s="13"/>
      <c r="AA288" s="13"/>
      <c r="AB288" s="13"/>
      <c r="AC288" s="13"/>
      <c r="AD288" s="13"/>
      <c r="AE288" s="13"/>
      <c r="AT288" s="250" t="s">
        <v>162</v>
      </c>
      <c r="AU288" s="250" t="s">
        <v>82</v>
      </c>
      <c r="AV288" s="13" t="s">
        <v>82</v>
      </c>
      <c r="AW288" s="13" t="s">
        <v>30</v>
      </c>
      <c r="AX288" s="13" t="s">
        <v>78</v>
      </c>
      <c r="AY288" s="250" t="s">
        <v>128</v>
      </c>
    </row>
    <row r="289" s="2" customFormat="1" ht="33" customHeight="1">
      <c r="A289" s="37"/>
      <c r="B289" s="38"/>
      <c r="C289" s="215" t="s">
        <v>422</v>
      </c>
      <c r="D289" s="215" t="s">
        <v>129</v>
      </c>
      <c r="E289" s="216" t="s">
        <v>1509</v>
      </c>
      <c r="F289" s="217" t="s">
        <v>1510</v>
      </c>
      <c r="G289" s="218" t="s">
        <v>183</v>
      </c>
      <c r="H289" s="219">
        <v>11.43</v>
      </c>
      <c r="I289" s="220"/>
      <c r="J289" s="221">
        <f>ROUND(I289*H289,2)</f>
        <v>0</v>
      </c>
      <c r="K289" s="217" t="s">
        <v>158</v>
      </c>
      <c r="L289" s="43"/>
      <c r="M289" s="222" t="s">
        <v>1</v>
      </c>
      <c r="N289" s="223" t="s">
        <v>38</v>
      </c>
      <c r="O289" s="90"/>
      <c r="P289" s="224">
        <f>O289*H289</f>
        <v>0</v>
      </c>
      <c r="Q289" s="224">
        <v>2.8969299999999998</v>
      </c>
      <c r="R289" s="224">
        <f>Q289*H289</f>
        <v>33.111909899999993</v>
      </c>
      <c r="S289" s="224">
        <v>0</v>
      </c>
      <c r="T289" s="225">
        <f>S289*H289</f>
        <v>0</v>
      </c>
      <c r="U289" s="37"/>
      <c r="V289" s="37"/>
      <c r="W289" s="37"/>
      <c r="X289" s="37"/>
      <c r="Y289" s="37"/>
      <c r="Z289" s="37"/>
      <c r="AA289" s="37"/>
      <c r="AB289" s="37"/>
      <c r="AC289" s="37"/>
      <c r="AD289" s="37"/>
      <c r="AE289" s="37"/>
      <c r="AR289" s="226" t="s">
        <v>88</v>
      </c>
      <c r="AT289" s="226" t="s">
        <v>129</v>
      </c>
      <c r="AU289" s="226" t="s">
        <v>82</v>
      </c>
      <c r="AY289" s="16" t="s">
        <v>128</v>
      </c>
      <c r="BE289" s="227">
        <f>IF(N289="základní",J289,0)</f>
        <v>0</v>
      </c>
      <c r="BF289" s="227">
        <f>IF(N289="snížená",J289,0)</f>
        <v>0</v>
      </c>
      <c r="BG289" s="227">
        <f>IF(N289="zákl. přenesená",J289,0)</f>
        <v>0</v>
      </c>
      <c r="BH289" s="227">
        <f>IF(N289="sníž. přenesená",J289,0)</f>
        <v>0</v>
      </c>
      <c r="BI289" s="227">
        <f>IF(N289="nulová",J289,0)</f>
        <v>0</v>
      </c>
      <c r="BJ289" s="16" t="s">
        <v>78</v>
      </c>
      <c r="BK289" s="227">
        <f>ROUND(I289*H289,2)</f>
        <v>0</v>
      </c>
      <c r="BL289" s="16" t="s">
        <v>88</v>
      </c>
      <c r="BM289" s="226" t="s">
        <v>1511</v>
      </c>
    </row>
    <row r="290" s="2" customFormat="1">
      <c r="A290" s="37"/>
      <c r="B290" s="38"/>
      <c r="C290" s="39"/>
      <c r="D290" s="228" t="s">
        <v>160</v>
      </c>
      <c r="E290" s="39"/>
      <c r="F290" s="239" t="s">
        <v>1512</v>
      </c>
      <c r="G290" s="39"/>
      <c r="H290" s="39"/>
      <c r="I290" s="230"/>
      <c r="J290" s="39"/>
      <c r="K290" s="39"/>
      <c r="L290" s="43"/>
      <c r="M290" s="231"/>
      <c r="N290" s="232"/>
      <c r="O290" s="90"/>
      <c r="P290" s="90"/>
      <c r="Q290" s="90"/>
      <c r="R290" s="90"/>
      <c r="S290" s="90"/>
      <c r="T290" s="91"/>
      <c r="U290" s="37"/>
      <c r="V290" s="37"/>
      <c r="W290" s="37"/>
      <c r="X290" s="37"/>
      <c r="Y290" s="37"/>
      <c r="Z290" s="37"/>
      <c r="AA290" s="37"/>
      <c r="AB290" s="37"/>
      <c r="AC290" s="37"/>
      <c r="AD290" s="37"/>
      <c r="AE290" s="37"/>
      <c r="AT290" s="16" t="s">
        <v>160</v>
      </c>
      <c r="AU290" s="16" t="s">
        <v>82</v>
      </c>
    </row>
    <row r="291" s="2" customFormat="1">
      <c r="A291" s="37"/>
      <c r="B291" s="38"/>
      <c r="C291" s="39"/>
      <c r="D291" s="228" t="s">
        <v>134</v>
      </c>
      <c r="E291" s="39"/>
      <c r="F291" s="229" t="s">
        <v>1513</v>
      </c>
      <c r="G291" s="39"/>
      <c r="H291" s="39"/>
      <c r="I291" s="230"/>
      <c r="J291" s="39"/>
      <c r="K291" s="39"/>
      <c r="L291" s="43"/>
      <c r="M291" s="231"/>
      <c r="N291" s="232"/>
      <c r="O291" s="90"/>
      <c r="P291" s="90"/>
      <c r="Q291" s="90"/>
      <c r="R291" s="90"/>
      <c r="S291" s="90"/>
      <c r="T291" s="91"/>
      <c r="U291" s="37"/>
      <c r="V291" s="37"/>
      <c r="W291" s="37"/>
      <c r="X291" s="37"/>
      <c r="Y291" s="37"/>
      <c r="Z291" s="37"/>
      <c r="AA291" s="37"/>
      <c r="AB291" s="37"/>
      <c r="AC291" s="37"/>
      <c r="AD291" s="37"/>
      <c r="AE291" s="37"/>
      <c r="AT291" s="16" t="s">
        <v>134</v>
      </c>
      <c r="AU291" s="16" t="s">
        <v>82</v>
      </c>
    </row>
    <row r="292" s="13" customFormat="1">
      <c r="A292" s="13"/>
      <c r="B292" s="240"/>
      <c r="C292" s="241"/>
      <c r="D292" s="228" t="s">
        <v>162</v>
      </c>
      <c r="E292" s="242" t="s">
        <v>1</v>
      </c>
      <c r="F292" s="243" t="s">
        <v>1514</v>
      </c>
      <c r="G292" s="241"/>
      <c r="H292" s="244">
        <v>11.43</v>
      </c>
      <c r="I292" s="245"/>
      <c r="J292" s="241"/>
      <c r="K292" s="241"/>
      <c r="L292" s="246"/>
      <c r="M292" s="247"/>
      <c r="N292" s="248"/>
      <c r="O292" s="248"/>
      <c r="P292" s="248"/>
      <c r="Q292" s="248"/>
      <c r="R292" s="248"/>
      <c r="S292" s="248"/>
      <c r="T292" s="249"/>
      <c r="U292" s="13"/>
      <c r="V292" s="13"/>
      <c r="W292" s="13"/>
      <c r="X292" s="13"/>
      <c r="Y292" s="13"/>
      <c r="Z292" s="13"/>
      <c r="AA292" s="13"/>
      <c r="AB292" s="13"/>
      <c r="AC292" s="13"/>
      <c r="AD292" s="13"/>
      <c r="AE292" s="13"/>
      <c r="AT292" s="250" t="s">
        <v>162</v>
      </c>
      <c r="AU292" s="250" t="s">
        <v>82</v>
      </c>
      <c r="AV292" s="13" t="s">
        <v>82</v>
      </c>
      <c r="AW292" s="13" t="s">
        <v>30</v>
      </c>
      <c r="AX292" s="13" t="s">
        <v>78</v>
      </c>
      <c r="AY292" s="250" t="s">
        <v>128</v>
      </c>
    </row>
    <row r="293" s="2" customFormat="1" ht="21.75" customHeight="1">
      <c r="A293" s="37"/>
      <c r="B293" s="38"/>
      <c r="C293" s="215" t="s">
        <v>427</v>
      </c>
      <c r="D293" s="215" t="s">
        <v>129</v>
      </c>
      <c r="E293" s="216" t="s">
        <v>1515</v>
      </c>
      <c r="F293" s="217" t="s">
        <v>1516</v>
      </c>
      <c r="G293" s="218" t="s">
        <v>176</v>
      </c>
      <c r="H293" s="219">
        <v>30</v>
      </c>
      <c r="I293" s="220"/>
      <c r="J293" s="221">
        <f>ROUND(I293*H293,2)</f>
        <v>0</v>
      </c>
      <c r="K293" s="217" t="s">
        <v>158</v>
      </c>
      <c r="L293" s="43"/>
      <c r="M293" s="222" t="s">
        <v>1</v>
      </c>
      <c r="N293" s="223" t="s">
        <v>38</v>
      </c>
      <c r="O293" s="90"/>
      <c r="P293" s="224">
        <f>O293*H293</f>
        <v>0</v>
      </c>
      <c r="Q293" s="224">
        <v>0.034380000000000001</v>
      </c>
      <c r="R293" s="224">
        <f>Q293*H293</f>
        <v>1.0314000000000001</v>
      </c>
      <c r="S293" s="224">
        <v>0</v>
      </c>
      <c r="T293" s="225">
        <f>S293*H293</f>
        <v>0</v>
      </c>
      <c r="U293" s="37"/>
      <c r="V293" s="37"/>
      <c r="W293" s="37"/>
      <c r="X293" s="37"/>
      <c r="Y293" s="37"/>
      <c r="Z293" s="37"/>
      <c r="AA293" s="37"/>
      <c r="AB293" s="37"/>
      <c r="AC293" s="37"/>
      <c r="AD293" s="37"/>
      <c r="AE293" s="37"/>
      <c r="AR293" s="226" t="s">
        <v>88</v>
      </c>
      <c r="AT293" s="226" t="s">
        <v>129</v>
      </c>
      <c r="AU293" s="226" t="s">
        <v>82</v>
      </c>
      <c r="AY293" s="16" t="s">
        <v>128</v>
      </c>
      <c r="BE293" s="227">
        <f>IF(N293="základní",J293,0)</f>
        <v>0</v>
      </c>
      <c r="BF293" s="227">
        <f>IF(N293="snížená",J293,0)</f>
        <v>0</v>
      </c>
      <c r="BG293" s="227">
        <f>IF(N293="zákl. přenesená",J293,0)</f>
        <v>0</v>
      </c>
      <c r="BH293" s="227">
        <f>IF(N293="sníž. přenesená",J293,0)</f>
        <v>0</v>
      </c>
      <c r="BI293" s="227">
        <f>IF(N293="nulová",J293,0)</f>
        <v>0</v>
      </c>
      <c r="BJ293" s="16" t="s">
        <v>78</v>
      </c>
      <c r="BK293" s="227">
        <f>ROUND(I293*H293,2)</f>
        <v>0</v>
      </c>
      <c r="BL293" s="16" t="s">
        <v>88</v>
      </c>
      <c r="BM293" s="226" t="s">
        <v>1517</v>
      </c>
    </row>
    <row r="294" s="2" customFormat="1">
      <c r="A294" s="37"/>
      <c r="B294" s="38"/>
      <c r="C294" s="39"/>
      <c r="D294" s="228" t="s">
        <v>160</v>
      </c>
      <c r="E294" s="39"/>
      <c r="F294" s="239" t="s">
        <v>1518</v>
      </c>
      <c r="G294" s="39"/>
      <c r="H294" s="39"/>
      <c r="I294" s="230"/>
      <c r="J294" s="39"/>
      <c r="K294" s="39"/>
      <c r="L294" s="43"/>
      <c r="M294" s="231"/>
      <c r="N294" s="232"/>
      <c r="O294" s="90"/>
      <c r="P294" s="90"/>
      <c r="Q294" s="90"/>
      <c r="R294" s="90"/>
      <c r="S294" s="90"/>
      <c r="T294" s="91"/>
      <c r="U294" s="37"/>
      <c r="V294" s="37"/>
      <c r="W294" s="37"/>
      <c r="X294" s="37"/>
      <c r="Y294" s="37"/>
      <c r="Z294" s="37"/>
      <c r="AA294" s="37"/>
      <c r="AB294" s="37"/>
      <c r="AC294" s="37"/>
      <c r="AD294" s="37"/>
      <c r="AE294" s="37"/>
      <c r="AT294" s="16" t="s">
        <v>160</v>
      </c>
      <c r="AU294" s="16" t="s">
        <v>82</v>
      </c>
    </row>
    <row r="295" s="2" customFormat="1">
      <c r="A295" s="37"/>
      <c r="B295" s="38"/>
      <c r="C295" s="39"/>
      <c r="D295" s="228" t="s">
        <v>134</v>
      </c>
      <c r="E295" s="39"/>
      <c r="F295" s="229" t="s">
        <v>1519</v>
      </c>
      <c r="G295" s="39"/>
      <c r="H295" s="39"/>
      <c r="I295" s="230"/>
      <c r="J295" s="39"/>
      <c r="K295" s="39"/>
      <c r="L295" s="43"/>
      <c r="M295" s="231"/>
      <c r="N295" s="232"/>
      <c r="O295" s="90"/>
      <c r="P295" s="90"/>
      <c r="Q295" s="90"/>
      <c r="R295" s="90"/>
      <c r="S295" s="90"/>
      <c r="T295" s="91"/>
      <c r="U295" s="37"/>
      <c r="V295" s="37"/>
      <c r="W295" s="37"/>
      <c r="X295" s="37"/>
      <c r="Y295" s="37"/>
      <c r="Z295" s="37"/>
      <c r="AA295" s="37"/>
      <c r="AB295" s="37"/>
      <c r="AC295" s="37"/>
      <c r="AD295" s="37"/>
      <c r="AE295" s="37"/>
      <c r="AT295" s="16" t="s">
        <v>134</v>
      </c>
      <c r="AU295" s="16" t="s">
        <v>82</v>
      </c>
    </row>
    <row r="296" s="13" customFormat="1">
      <c r="A296" s="13"/>
      <c r="B296" s="240"/>
      <c r="C296" s="241"/>
      <c r="D296" s="228" t="s">
        <v>162</v>
      </c>
      <c r="E296" s="242" t="s">
        <v>1</v>
      </c>
      <c r="F296" s="243" t="s">
        <v>330</v>
      </c>
      <c r="G296" s="241"/>
      <c r="H296" s="244">
        <v>30</v>
      </c>
      <c r="I296" s="245"/>
      <c r="J296" s="241"/>
      <c r="K296" s="241"/>
      <c r="L296" s="246"/>
      <c r="M296" s="247"/>
      <c r="N296" s="248"/>
      <c r="O296" s="248"/>
      <c r="P296" s="248"/>
      <c r="Q296" s="248"/>
      <c r="R296" s="248"/>
      <c r="S296" s="248"/>
      <c r="T296" s="249"/>
      <c r="U296" s="13"/>
      <c r="V296" s="13"/>
      <c r="W296" s="13"/>
      <c r="X296" s="13"/>
      <c r="Y296" s="13"/>
      <c r="Z296" s="13"/>
      <c r="AA296" s="13"/>
      <c r="AB296" s="13"/>
      <c r="AC296" s="13"/>
      <c r="AD296" s="13"/>
      <c r="AE296" s="13"/>
      <c r="AT296" s="250" t="s">
        <v>162</v>
      </c>
      <c r="AU296" s="250" t="s">
        <v>82</v>
      </c>
      <c r="AV296" s="13" t="s">
        <v>82</v>
      </c>
      <c r="AW296" s="13" t="s">
        <v>30</v>
      </c>
      <c r="AX296" s="13" t="s">
        <v>78</v>
      </c>
      <c r="AY296" s="250" t="s">
        <v>128</v>
      </c>
    </row>
    <row r="297" s="2" customFormat="1">
      <c r="A297" s="37"/>
      <c r="B297" s="38"/>
      <c r="C297" s="251" t="s">
        <v>432</v>
      </c>
      <c r="D297" s="251" t="s">
        <v>200</v>
      </c>
      <c r="E297" s="252" t="s">
        <v>1520</v>
      </c>
      <c r="F297" s="253" t="s">
        <v>1521</v>
      </c>
      <c r="G297" s="254" t="s">
        <v>176</v>
      </c>
      <c r="H297" s="255">
        <v>30</v>
      </c>
      <c r="I297" s="256"/>
      <c r="J297" s="257">
        <f>ROUND(I297*H297,2)</f>
        <v>0</v>
      </c>
      <c r="K297" s="253" t="s">
        <v>158</v>
      </c>
      <c r="L297" s="258"/>
      <c r="M297" s="259" t="s">
        <v>1</v>
      </c>
      <c r="N297" s="260" t="s">
        <v>38</v>
      </c>
      <c r="O297" s="90"/>
      <c r="P297" s="224">
        <f>O297*H297</f>
        <v>0</v>
      </c>
      <c r="Q297" s="224">
        <v>0.064000000000000001</v>
      </c>
      <c r="R297" s="224">
        <f>Q297*H297</f>
        <v>1.9199999999999999</v>
      </c>
      <c r="S297" s="224">
        <v>0</v>
      </c>
      <c r="T297" s="225">
        <f>S297*H297</f>
        <v>0</v>
      </c>
      <c r="U297" s="37"/>
      <c r="V297" s="37"/>
      <c r="W297" s="37"/>
      <c r="X297" s="37"/>
      <c r="Y297" s="37"/>
      <c r="Z297" s="37"/>
      <c r="AA297" s="37"/>
      <c r="AB297" s="37"/>
      <c r="AC297" s="37"/>
      <c r="AD297" s="37"/>
      <c r="AE297" s="37"/>
      <c r="AR297" s="226" t="s">
        <v>100</v>
      </c>
      <c r="AT297" s="226" t="s">
        <v>200</v>
      </c>
      <c r="AU297" s="226" t="s">
        <v>82</v>
      </c>
      <c r="AY297" s="16" t="s">
        <v>128</v>
      </c>
      <c r="BE297" s="227">
        <f>IF(N297="základní",J297,0)</f>
        <v>0</v>
      </c>
      <c r="BF297" s="227">
        <f>IF(N297="snížená",J297,0)</f>
        <v>0</v>
      </c>
      <c r="BG297" s="227">
        <f>IF(N297="zákl. přenesená",J297,0)</f>
        <v>0</v>
      </c>
      <c r="BH297" s="227">
        <f>IF(N297="sníž. přenesená",J297,0)</f>
        <v>0</v>
      </c>
      <c r="BI297" s="227">
        <f>IF(N297="nulová",J297,0)</f>
        <v>0</v>
      </c>
      <c r="BJ297" s="16" t="s">
        <v>78</v>
      </c>
      <c r="BK297" s="227">
        <f>ROUND(I297*H297,2)</f>
        <v>0</v>
      </c>
      <c r="BL297" s="16" t="s">
        <v>88</v>
      </c>
      <c r="BM297" s="226" t="s">
        <v>1522</v>
      </c>
    </row>
    <row r="298" s="2" customFormat="1">
      <c r="A298" s="37"/>
      <c r="B298" s="38"/>
      <c r="C298" s="39"/>
      <c r="D298" s="228" t="s">
        <v>160</v>
      </c>
      <c r="E298" s="39"/>
      <c r="F298" s="239" t="s">
        <v>1521</v>
      </c>
      <c r="G298" s="39"/>
      <c r="H298" s="39"/>
      <c r="I298" s="230"/>
      <c r="J298" s="39"/>
      <c r="K298" s="39"/>
      <c r="L298" s="43"/>
      <c r="M298" s="231"/>
      <c r="N298" s="232"/>
      <c r="O298" s="90"/>
      <c r="P298" s="90"/>
      <c r="Q298" s="90"/>
      <c r="R298" s="90"/>
      <c r="S298" s="90"/>
      <c r="T298" s="91"/>
      <c r="U298" s="37"/>
      <c r="V298" s="37"/>
      <c r="W298" s="37"/>
      <c r="X298" s="37"/>
      <c r="Y298" s="37"/>
      <c r="Z298" s="37"/>
      <c r="AA298" s="37"/>
      <c r="AB298" s="37"/>
      <c r="AC298" s="37"/>
      <c r="AD298" s="37"/>
      <c r="AE298" s="37"/>
      <c r="AT298" s="16" t="s">
        <v>160</v>
      </c>
      <c r="AU298" s="16" t="s">
        <v>82</v>
      </c>
    </row>
    <row r="299" s="12" customFormat="1" ht="22.8" customHeight="1">
      <c r="A299" s="12"/>
      <c r="B299" s="201"/>
      <c r="C299" s="202"/>
      <c r="D299" s="203" t="s">
        <v>72</v>
      </c>
      <c r="E299" s="233" t="s">
        <v>88</v>
      </c>
      <c r="F299" s="233" t="s">
        <v>287</v>
      </c>
      <c r="G299" s="202"/>
      <c r="H299" s="202"/>
      <c r="I299" s="205"/>
      <c r="J299" s="234">
        <f>BK299</f>
        <v>0</v>
      </c>
      <c r="K299" s="202"/>
      <c r="L299" s="207"/>
      <c r="M299" s="208"/>
      <c r="N299" s="209"/>
      <c r="O299" s="209"/>
      <c r="P299" s="210">
        <f>SUM(P300:P307)</f>
        <v>0</v>
      </c>
      <c r="Q299" s="209"/>
      <c r="R299" s="210">
        <f>SUM(R300:R307)</f>
        <v>0</v>
      </c>
      <c r="S299" s="209"/>
      <c r="T299" s="211">
        <f>SUM(T300:T307)</f>
        <v>0</v>
      </c>
      <c r="U299" s="12"/>
      <c r="V299" s="12"/>
      <c r="W299" s="12"/>
      <c r="X299" s="12"/>
      <c r="Y299" s="12"/>
      <c r="Z299" s="12"/>
      <c r="AA299" s="12"/>
      <c r="AB299" s="12"/>
      <c r="AC299" s="12"/>
      <c r="AD299" s="12"/>
      <c r="AE299" s="12"/>
      <c r="AR299" s="212" t="s">
        <v>78</v>
      </c>
      <c r="AT299" s="213" t="s">
        <v>72</v>
      </c>
      <c r="AU299" s="213" t="s">
        <v>78</v>
      </c>
      <c r="AY299" s="212" t="s">
        <v>128</v>
      </c>
      <c r="BK299" s="214">
        <f>SUM(BK300:BK307)</f>
        <v>0</v>
      </c>
    </row>
    <row r="300" s="2" customFormat="1">
      <c r="A300" s="37"/>
      <c r="B300" s="38"/>
      <c r="C300" s="215" t="s">
        <v>439</v>
      </c>
      <c r="D300" s="215" t="s">
        <v>129</v>
      </c>
      <c r="E300" s="216" t="s">
        <v>827</v>
      </c>
      <c r="F300" s="217" t="s">
        <v>828</v>
      </c>
      <c r="G300" s="218" t="s">
        <v>157</v>
      </c>
      <c r="H300" s="219">
        <v>77.560000000000002</v>
      </c>
      <c r="I300" s="220"/>
      <c r="J300" s="221">
        <f>ROUND(I300*H300,2)</f>
        <v>0</v>
      </c>
      <c r="K300" s="217" t="s">
        <v>158</v>
      </c>
      <c r="L300" s="43"/>
      <c r="M300" s="222" t="s">
        <v>1</v>
      </c>
      <c r="N300" s="223" t="s">
        <v>38</v>
      </c>
      <c r="O300" s="90"/>
      <c r="P300" s="224">
        <f>O300*H300</f>
        <v>0</v>
      </c>
      <c r="Q300" s="224">
        <v>0</v>
      </c>
      <c r="R300" s="224">
        <f>Q300*H300</f>
        <v>0</v>
      </c>
      <c r="S300" s="224">
        <v>0</v>
      </c>
      <c r="T300" s="225">
        <f>S300*H300</f>
        <v>0</v>
      </c>
      <c r="U300" s="37"/>
      <c r="V300" s="37"/>
      <c r="W300" s="37"/>
      <c r="X300" s="37"/>
      <c r="Y300" s="37"/>
      <c r="Z300" s="37"/>
      <c r="AA300" s="37"/>
      <c r="AB300" s="37"/>
      <c r="AC300" s="37"/>
      <c r="AD300" s="37"/>
      <c r="AE300" s="37"/>
      <c r="AR300" s="226" t="s">
        <v>88</v>
      </c>
      <c r="AT300" s="226" t="s">
        <v>129</v>
      </c>
      <c r="AU300" s="226" t="s">
        <v>82</v>
      </c>
      <c r="AY300" s="16" t="s">
        <v>128</v>
      </c>
      <c r="BE300" s="227">
        <f>IF(N300="základní",J300,0)</f>
        <v>0</v>
      </c>
      <c r="BF300" s="227">
        <f>IF(N300="snížená",J300,0)</f>
        <v>0</v>
      </c>
      <c r="BG300" s="227">
        <f>IF(N300="zákl. přenesená",J300,0)</f>
        <v>0</v>
      </c>
      <c r="BH300" s="227">
        <f>IF(N300="sníž. přenesená",J300,0)</f>
        <v>0</v>
      </c>
      <c r="BI300" s="227">
        <f>IF(N300="nulová",J300,0)</f>
        <v>0</v>
      </c>
      <c r="BJ300" s="16" t="s">
        <v>78</v>
      </c>
      <c r="BK300" s="227">
        <f>ROUND(I300*H300,2)</f>
        <v>0</v>
      </c>
      <c r="BL300" s="16" t="s">
        <v>88</v>
      </c>
      <c r="BM300" s="226" t="s">
        <v>1523</v>
      </c>
    </row>
    <row r="301" s="2" customFormat="1">
      <c r="A301" s="37"/>
      <c r="B301" s="38"/>
      <c r="C301" s="39"/>
      <c r="D301" s="228" t="s">
        <v>160</v>
      </c>
      <c r="E301" s="39"/>
      <c r="F301" s="239" t="s">
        <v>830</v>
      </c>
      <c r="G301" s="39"/>
      <c r="H301" s="39"/>
      <c r="I301" s="230"/>
      <c r="J301" s="39"/>
      <c r="K301" s="39"/>
      <c r="L301" s="43"/>
      <c r="M301" s="231"/>
      <c r="N301" s="232"/>
      <c r="O301" s="90"/>
      <c r="P301" s="90"/>
      <c r="Q301" s="90"/>
      <c r="R301" s="90"/>
      <c r="S301" s="90"/>
      <c r="T301" s="91"/>
      <c r="U301" s="37"/>
      <c r="V301" s="37"/>
      <c r="W301" s="37"/>
      <c r="X301" s="37"/>
      <c r="Y301" s="37"/>
      <c r="Z301" s="37"/>
      <c r="AA301" s="37"/>
      <c r="AB301" s="37"/>
      <c r="AC301" s="37"/>
      <c r="AD301" s="37"/>
      <c r="AE301" s="37"/>
      <c r="AT301" s="16" t="s">
        <v>160</v>
      </c>
      <c r="AU301" s="16" t="s">
        <v>82</v>
      </c>
    </row>
    <row r="302" s="2" customFormat="1">
      <c r="A302" s="37"/>
      <c r="B302" s="38"/>
      <c r="C302" s="39"/>
      <c r="D302" s="228" t="s">
        <v>134</v>
      </c>
      <c r="E302" s="39"/>
      <c r="F302" s="229" t="s">
        <v>1524</v>
      </c>
      <c r="G302" s="39"/>
      <c r="H302" s="39"/>
      <c r="I302" s="230"/>
      <c r="J302" s="39"/>
      <c r="K302" s="39"/>
      <c r="L302" s="43"/>
      <c r="M302" s="231"/>
      <c r="N302" s="232"/>
      <c r="O302" s="90"/>
      <c r="P302" s="90"/>
      <c r="Q302" s="90"/>
      <c r="R302" s="90"/>
      <c r="S302" s="90"/>
      <c r="T302" s="91"/>
      <c r="U302" s="37"/>
      <c r="V302" s="37"/>
      <c r="W302" s="37"/>
      <c r="X302" s="37"/>
      <c r="Y302" s="37"/>
      <c r="Z302" s="37"/>
      <c r="AA302" s="37"/>
      <c r="AB302" s="37"/>
      <c r="AC302" s="37"/>
      <c r="AD302" s="37"/>
      <c r="AE302" s="37"/>
      <c r="AT302" s="16" t="s">
        <v>134</v>
      </c>
      <c r="AU302" s="16" t="s">
        <v>82</v>
      </c>
    </row>
    <row r="303" s="13" customFormat="1">
      <c r="A303" s="13"/>
      <c r="B303" s="240"/>
      <c r="C303" s="241"/>
      <c r="D303" s="228" t="s">
        <v>162</v>
      </c>
      <c r="E303" s="242" t="s">
        <v>1</v>
      </c>
      <c r="F303" s="243" t="s">
        <v>1525</v>
      </c>
      <c r="G303" s="241"/>
      <c r="H303" s="244">
        <v>77.560000000000002</v>
      </c>
      <c r="I303" s="245"/>
      <c r="J303" s="241"/>
      <c r="K303" s="241"/>
      <c r="L303" s="246"/>
      <c r="M303" s="247"/>
      <c r="N303" s="248"/>
      <c r="O303" s="248"/>
      <c r="P303" s="248"/>
      <c r="Q303" s="248"/>
      <c r="R303" s="248"/>
      <c r="S303" s="248"/>
      <c r="T303" s="249"/>
      <c r="U303" s="13"/>
      <c r="V303" s="13"/>
      <c r="W303" s="13"/>
      <c r="X303" s="13"/>
      <c r="Y303" s="13"/>
      <c r="Z303" s="13"/>
      <c r="AA303" s="13"/>
      <c r="AB303" s="13"/>
      <c r="AC303" s="13"/>
      <c r="AD303" s="13"/>
      <c r="AE303" s="13"/>
      <c r="AT303" s="250" t="s">
        <v>162</v>
      </c>
      <c r="AU303" s="250" t="s">
        <v>82</v>
      </c>
      <c r="AV303" s="13" t="s">
        <v>82</v>
      </c>
      <c r="AW303" s="13" t="s">
        <v>30</v>
      </c>
      <c r="AX303" s="13" t="s">
        <v>78</v>
      </c>
      <c r="AY303" s="250" t="s">
        <v>128</v>
      </c>
    </row>
    <row r="304" s="2" customFormat="1">
      <c r="A304" s="37"/>
      <c r="B304" s="38"/>
      <c r="C304" s="215" t="s">
        <v>444</v>
      </c>
      <c r="D304" s="215" t="s">
        <v>129</v>
      </c>
      <c r="E304" s="216" t="s">
        <v>1526</v>
      </c>
      <c r="F304" s="217" t="s">
        <v>1527</v>
      </c>
      <c r="G304" s="218" t="s">
        <v>183</v>
      </c>
      <c r="H304" s="219">
        <v>22.872</v>
      </c>
      <c r="I304" s="220"/>
      <c r="J304" s="221">
        <f>ROUND(I304*H304,2)</f>
        <v>0</v>
      </c>
      <c r="K304" s="217" t="s">
        <v>158</v>
      </c>
      <c r="L304" s="43"/>
      <c r="M304" s="222" t="s">
        <v>1</v>
      </c>
      <c r="N304" s="223" t="s">
        <v>38</v>
      </c>
      <c r="O304" s="90"/>
      <c r="P304" s="224">
        <f>O304*H304</f>
        <v>0</v>
      </c>
      <c r="Q304" s="224">
        <v>0</v>
      </c>
      <c r="R304" s="224">
        <f>Q304*H304</f>
        <v>0</v>
      </c>
      <c r="S304" s="224">
        <v>0</v>
      </c>
      <c r="T304" s="225">
        <f>S304*H304</f>
        <v>0</v>
      </c>
      <c r="U304" s="37"/>
      <c r="V304" s="37"/>
      <c r="W304" s="37"/>
      <c r="X304" s="37"/>
      <c r="Y304" s="37"/>
      <c r="Z304" s="37"/>
      <c r="AA304" s="37"/>
      <c r="AB304" s="37"/>
      <c r="AC304" s="37"/>
      <c r="AD304" s="37"/>
      <c r="AE304" s="37"/>
      <c r="AR304" s="226" t="s">
        <v>88</v>
      </c>
      <c r="AT304" s="226" t="s">
        <v>129</v>
      </c>
      <c r="AU304" s="226" t="s">
        <v>82</v>
      </c>
      <c r="AY304" s="16" t="s">
        <v>128</v>
      </c>
      <c r="BE304" s="227">
        <f>IF(N304="základní",J304,0)</f>
        <v>0</v>
      </c>
      <c r="BF304" s="227">
        <f>IF(N304="snížená",J304,0)</f>
        <v>0</v>
      </c>
      <c r="BG304" s="227">
        <f>IF(N304="zákl. přenesená",J304,0)</f>
        <v>0</v>
      </c>
      <c r="BH304" s="227">
        <f>IF(N304="sníž. přenesená",J304,0)</f>
        <v>0</v>
      </c>
      <c r="BI304" s="227">
        <f>IF(N304="nulová",J304,0)</f>
        <v>0</v>
      </c>
      <c r="BJ304" s="16" t="s">
        <v>78</v>
      </c>
      <c r="BK304" s="227">
        <f>ROUND(I304*H304,2)</f>
        <v>0</v>
      </c>
      <c r="BL304" s="16" t="s">
        <v>88</v>
      </c>
      <c r="BM304" s="226" t="s">
        <v>1528</v>
      </c>
    </row>
    <row r="305" s="2" customFormat="1">
      <c r="A305" s="37"/>
      <c r="B305" s="38"/>
      <c r="C305" s="39"/>
      <c r="D305" s="228" t="s">
        <v>160</v>
      </c>
      <c r="E305" s="39"/>
      <c r="F305" s="239" t="s">
        <v>1529</v>
      </c>
      <c r="G305" s="39"/>
      <c r="H305" s="39"/>
      <c r="I305" s="230"/>
      <c r="J305" s="39"/>
      <c r="K305" s="39"/>
      <c r="L305" s="43"/>
      <c r="M305" s="231"/>
      <c r="N305" s="232"/>
      <c r="O305" s="90"/>
      <c r="P305" s="90"/>
      <c r="Q305" s="90"/>
      <c r="R305" s="90"/>
      <c r="S305" s="90"/>
      <c r="T305" s="91"/>
      <c r="U305" s="37"/>
      <c r="V305" s="37"/>
      <c r="W305" s="37"/>
      <c r="X305" s="37"/>
      <c r="Y305" s="37"/>
      <c r="Z305" s="37"/>
      <c r="AA305" s="37"/>
      <c r="AB305" s="37"/>
      <c r="AC305" s="37"/>
      <c r="AD305" s="37"/>
      <c r="AE305" s="37"/>
      <c r="AT305" s="16" t="s">
        <v>160</v>
      </c>
      <c r="AU305" s="16" t="s">
        <v>82</v>
      </c>
    </row>
    <row r="306" s="2" customFormat="1">
      <c r="A306" s="37"/>
      <c r="B306" s="38"/>
      <c r="C306" s="39"/>
      <c r="D306" s="228" t="s">
        <v>134</v>
      </c>
      <c r="E306" s="39"/>
      <c r="F306" s="229" t="s">
        <v>1530</v>
      </c>
      <c r="G306" s="39"/>
      <c r="H306" s="39"/>
      <c r="I306" s="230"/>
      <c r="J306" s="39"/>
      <c r="K306" s="39"/>
      <c r="L306" s="43"/>
      <c r="M306" s="231"/>
      <c r="N306" s="232"/>
      <c r="O306" s="90"/>
      <c r="P306" s="90"/>
      <c r="Q306" s="90"/>
      <c r="R306" s="90"/>
      <c r="S306" s="90"/>
      <c r="T306" s="91"/>
      <c r="U306" s="37"/>
      <c r="V306" s="37"/>
      <c r="W306" s="37"/>
      <c r="X306" s="37"/>
      <c r="Y306" s="37"/>
      <c r="Z306" s="37"/>
      <c r="AA306" s="37"/>
      <c r="AB306" s="37"/>
      <c r="AC306" s="37"/>
      <c r="AD306" s="37"/>
      <c r="AE306" s="37"/>
      <c r="AT306" s="16" t="s">
        <v>134</v>
      </c>
      <c r="AU306" s="16" t="s">
        <v>82</v>
      </c>
    </row>
    <row r="307" s="13" customFormat="1">
      <c r="A307" s="13"/>
      <c r="B307" s="240"/>
      <c r="C307" s="241"/>
      <c r="D307" s="228" t="s">
        <v>162</v>
      </c>
      <c r="E307" s="242" t="s">
        <v>1</v>
      </c>
      <c r="F307" s="243" t="s">
        <v>1531</v>
      </c>
      <c r="G307" s="241"/>
      <c r="H307" s="244">
        <v>22.872</v>
      </c>
      <c r="I307" s="245"/>
      <c r="J307" s="241"/>
      <c r="K307" s="241"/>
      <c r="L307" s="246"/>
      <c r="M307" s="247"/>
      <c r="N307" s="248"/>
      <c r="O307" s="248"/>
      <c r="P307" s="248"/>
      <c r="Q307" s="248"/>
      <c r="R307" s="248"/>
      <c r="S307" s="248"/>
      <c r="T307" s="249"/>
      <c r="U307" s="13"/>
      <c r="V307" s="13"/>
      <c r="W307" s="13"/>
      <c r="X307" s="13"/>
      <c r="Y307" s="13"/>
      <c r="Z307" s="13"/>
      <c r="AA307" s="13"/>
      <c r="AB307" s="13"/>
      <c r="AC307" s="13"/>
      <c r="AD307" s="13"/>
      <c r="AE307" s="13"/>
      <c r="AT307" s="250" t="s">
        <v>162</v>
      </c>
      <c r="AU307" s="250" t="s">
        <v>82</v>
      </c>
      <c r="AV307" s="13" t="s">
        <v>82</v>
      </c>
      <c r="AW307" s="13" t="s">
        <v>30</v>
      </c>
      <c r="AX307" s="13" t="s">
        <v>78</v>
      </c>
      <c r="AY307" s="250" t="s">
        <v>128</v>
      </c>
    </row>
    <row r="308" s="12" customFormat="1" ht="22.8" customHeight="1">
      <c r="A308" s="12"/>
      <c r="B308" s="201"/>
      <c r="C308" s="202"/>
      <c r="D308" s="203" t="s">
        <v>72</v>
      </c>
      <c r="E308" s="233" t="s">
        <v>91</v>
      </c>
      <c r="F308" s="233" t="s">
        <v>294</v>
      </c>
      <c r="G308" s="202"/>
      <c r="H308" s="202"/>
      <c r="I308" s="205"/>
      <c r="J308" s="234">
        <f>BK308</f>
        <v>0</v>
      </c>
      <c r="K308" s="202"/>
      <c r="L308" s="207"/>
      <c r="M308" s="208"/>
      <c r="N308" s="209"/>
      <c r="O308" s="209"/>
      <c r="P308" s="210">
        <f>SUM(P309:P332)</f>
        <v>0</v>
      </c>
      <c r="Q308" s="209"/>
      <c r="R308" s="210">
        <f>SUM(R309:R332)</f>
        <v>0</v>
      </c>
      <c r="S308" s="209"/>
      <c r="T308" s="211">
        <f>SUM(T309:T332)</f>
        <v>0</v>
      </c>
      <c r="U308" s="12"/>
      <c r="V308" s="12"/>
      <c r="W308" s="12"/>
      <c r="X308" s="12"/>
      <c r="Y308" s="12"/>
      <c r="Z308" s="12"/>
      <c r="AA308" s="12"/>
      <c r="AB308" s="12"/>
      <c r="AC308" s="12"/>
      <c r="AD308" s="12"/>
      <c r="AE308" s="12"/>
      <c r="AR308" s="212" t="s">
        <v>78</v>
      </c>
      <c r="AT308" s="213" t="s">
        <v>72</v>
      </c>
      <c r="AU308" s="213" t="s">
        <v>78</v>
      </c>
      <c r="AY308" s="212" t="s">
        <v>128</v>
      </c>
      <c r="BK308" s="214">
        <f>SUM(BK309:BK332)</f>
        <v>0</v>
      </c>
    </row>
    <row r="309" s="2" customFormat="1" ht="33" customHeight="1">
      <c r="A309" s="37"/>
      <c r="B309" s="38"/>
      <c r="C309" s="215" t="s">
        <v>450</v>
      </c>
      <c r="D309" s="215" t="s">
        <v>129</v>
      </c>
      <c r="E309" s="216" t="s">
        <v>296</v>
      </c>
      <c r="F309" s="217" t="s">
        <v>297</v>
      </c>
      <c r="G309" s="218" t="s">
        <v>157</v>
      </c>
      <c r="H309" s="219">
        <v>14.300000000000001</v>
      </c>
      <c r="I309" s="220"/>
      <c r="J309" s="221">
        <f>ROUND(I309*H309,2)</f>
        <v>0</v>
      </c>
      <c r="K309" s="217" t="s">
        <v>158</v>
      </c>
      <c r="L309" s="43"/>
      <c r="M309" s="222" t="s">
        <v>1</v>
      </c>
      <c r="N309" s="223" t="s">
        <v>38</v>
      </c>
      <c r="O309" s="90"/>
      <c r="P309" s="224">
        <f>O309*H309</f>
        <v>0</v>
      </c>
      <c r="Q309" s="224">
        <v>0</v>
      </c>
      <c r="R309" s="224">
        <f>Q309*H309</f>
        <v>0</v>
      </c>
      <c r="S309" s="224">
        <v>0</v>
      </c>
      <c r="T309" s="225">
        <f>S309*H309</f>
        <v>0</v>
      </c>
      <c r="U309" s="37"/>
      <c r="V309" s="37"/>
      <c r="W309" s="37"/>
      <c r="X309" s="37"/>
      <c r="Y309" s="37"/>
      <c r="Z309" s="37"/>
      <c r="AA309" s="37"/>
      <c r="AB309" s="37"/>
      <c r="AC309" s="37"/>
      <c r="AD309" s="37"/>
      <c r="AE309" s="37"/>
      <c r="AR309" s="226" t="s">
        <v>88</v>
      </c>
      <c r="AT309" s="226" t="s">
        <v>129</v>
      </c>
      <c r="AU309" s="226" t="s">
        <v>82</v>
      </c>
      <c r="AY309" s="16" t="s">
        <v>128</v>
      </c>
      <c r="BE309" s="227">
        <f>IF(N309="základní",J309,0)</f>
        <v>0</v>
      </c>
      <c r="BF309" s="227">
        <f>IF(N309="snížená",J309,0)</f>
        <v>0</v>
      </c>
      <c r="BG309" s="227">
        <f>IF(N309="zákl. přenesená",J309,0)</f>
        <v>0</v>
      </c>
      <c r="BH309" s="227">
        <f>IF(N309="sníž. přenesená",J309,0)</f>
        <v>0</v>
      </c>
      <c r="BI309" s="227">
        <f>IF(N309="nulová",J309,0)</f>
        <v>0</v>
      </c>
      <c r="BJ309" s="16" t="s">
        <v>78</v>
      </c>
      <c r="BK309" s="227">
        <f>ROUND(I309*H309,2)</f>
        <v>0</v>
      </c>
      <c r="BL309" s="16" t="s">
        <v>88</v>
      </c>
      <c r="BM309" s="226" t="s">
        <v>1532</v>
      </c>
    </row>
    <row r="310" s="2" customFormat="1">
      <c r="A310" s="37"/>
      <c r="B310" s="38"/>
      <c r="C310" s="39"/>
      <c r="D310" s="228" t="s">
        <v>160</v>
      </c>
      <c r="E310" s="39"/>
      <c r="F310" s="239" t="s">
        <v>299</v>
      </c>
      <c r="G310" s="39"/>
      <c r="H310" s="39"/>
      <c r="I310" s="230"/>
      <c r="J310" s="39"/>
      <c r="K310" s="39"/>
      <c r="L310" s="43"/>
      <c r="M310" s="231"/>
      <c r="N310" s="232"/>
      <c r="O310" s="90"/>
      <c r="P310" s="90"/>
      <c r="Q310" s="90"/>
      <c r="R310" s="90"/>
      <c r="S310" s="90"/>
      <c r="T310" s="91"/>
      <c r="U310" s="37"/>
      <c r="V310" s="37"/>
      <c r="W310" s="37"/>
      <c r="X310" s="37"/>
      <c r="Y310" s="37"/>
      <c r="Z310" s="37"/>
      <c r="AA310" s="37"/>
      <c r="AB310" s="37"/>
      <c r="AC310" s="37"/>
      <c r="AD310" s="37"/>
      <c r="AE310" s="37"/>
      <c r="AT310" s="16" t="s">
        <v>160</v>
      </c>
      <c r="AU310" s="16" t="s">
        <v>82</v>
      </c>
    </row>
    <row r="311" s="13" customFormat="1">
      <c r="A311" s="13"/>
      <c r="B311" s="240"/>
      <c r="C311" s="241"/>
      <c r="D311" s="228" t="s">
        <v>162</v>
      </c>
      <c r="E311" s="242" t="s">
        <v>1</v>
      </c>
      <c r="F311" s="243" t="s">
        <v>1533</v>
      </c>
      <c r="G311" s="241"/>
      <c r="H311" s="244">
        <v>14.300000000000001</v>
      </c>
      <c r="I311" s="245"/>
      <c r="J311" s="241"/>
      <c r="K311" s="241"/>
      <c r="L311" s="246"/>
      <c r="M311" s="247"/>
      <c r="N311" s="248"/>
      <c r="O311" s="248"/>
      <c r="P311" s="248"/>
      <c r="Q311" s="248"/>
      <c r="R311" s="248"/>
      <c r="S311" s="248"/>
      <c r="T311" s="249"/>
      <c r="U311" s="13"/>
      <c r="V311" s="13"/>
      <c r="W311" s="13"/>
      <c r="X311" s="13"/>
      <c r="Y311" s="13"/>
      <c r="Z311" s="13"/>
      <c r="AA311" s="13"/>
      <c r="AB311" s="13"/>
      <c r="AC311" s="13"/>
      <c r="AD311" s="13"/>
      <c r="AE311" s="13"/>
      <c r="AT311" s="250" t="s">
        <v>162</v>
      </c>
      <c r="AU311" s="250" t="s">
        <v>82</v>
      </c>
      <c r="AV311" s="13" t="s">
        <v>82</v>
      </c>
      <c r="AW311" s="13" t="s">
        <v>30</v>
      </c>
      <c r="AX311" s="13" t="s">
        <v>78</v>
      </c>
      <c r="AY311" s="250" t="s">
        <v>128</v>
      </c>
    </row>
    <row r="312" s="2" customFormat="1" ht="33" customHeight="1">
      <c r="A312" s="37"/>
      <c r="B312" s="38"/>
      <c r="C312" s="215" t="s">
        <v>457</v>
      </c>
      <c r="D312" s="215" t="s">
        <v>129</v>
      </c>
      <c r="E312" s="216" t="s">
        <v>302</v>
      </c>
      <c r="F312" s="217" t="s">
        <v>303</v>
      </c>
      <c r="G312" s="218" t="s">
        <v>157</v>
      </c>
      <c r="H312" s="219">
        <v>14.300000000000001</v>
      </c>
      <c r="I312" s="220"/>
      <c r="J312" s="221">
        <f>ROUND(I312*H312,2)</f>
        <v>0</v>
      </c>
      <c r="K312" s="217" t="s">
        <v>158</v>
      </c>
      <c r="L312" s="43"/>
      <c r="M312" s="222" t="s">
        <v>1</v>
      </c>
      <c r="N312" s="223" t="s">
        <v>38</v>
      </c>
      <c r="O312" s="90"/>
      <c r="P312" s="224">
        <f>O312*H312</f>
        <v>0</v>
      </c>
      <c r="Q312" s="224">
        <v>0</v>
      </c>
      <c r="R312" s="224">
        <f>Q312*H312</f>
        <v>0</v>
      </c>
      <c r="S312" s="224">
        <v>0</v>
      </c>
      <c r="T312" s="225">
        <f>S312*H312</f>
        <v>0</v>
      </c>
      <c r="U312" s="37"/>
      <c r="V312" s="37"/>
      <c r="W312" s="37"/>
      <c r="X312" s="37"/>
      <c r="Y312" s="37"/>
      <c r="Z312" s="37"/>
      <c r="AA312" s="37"/>
      <c r="AB312" s="37"/>
      <c r="AC312" s="37"/>
      <c r="AD312" s="37"/>
      <c r="AE312" s="37"/>
      <c r="AR312" s="226" t="s">
        <v>88</v>
      </c>
      <c r="AT312" s="226" t="s">
        <v>129</v>
      </c>
      <c r="AU312" s="226" t="s">
        <v>82</v>
      </c>
      <c r="AY312" s="16" t="s">
        <v>128</v>
      </c>
      <c r="BE312" s="227">
        <f>IF(N312="základní",J312,0)</f>
        <v>0</v>
      </c>
      <c r="BF312" s="227">
        <f>IF(N312="snížená",J312,0)</f>
        <v>0</v>
      </c>
      <c r="BG312" s="227">
        <f>IF(N312="zákl. přenesená",J312,0)</f>
        <v>0</v>
      </c>
      <c r="BH312" s="227">
        <f>IF(N312="sníž. přenesená",J312,0)</f>
        <v>0</v>
      </c>
      <c r="BI312" s="227">
        <f>IF(N312="nulová",J312,0)</f>
        <v>0</v>
      </c>
      <c r="BJ312" s="16" t="s">
        <v>78</v>
      </c>
      <c r="BK312" s="227">
        <f>ROUND(I312*H312,2)</f>
        <v>0</v>
      </c>
      <c r="BL312" s="16" t="s">
        <v>88</v>
      </c>
      <c r="BM312" s="226" t="s">
        <v>1534</v>
      </c>
    </row>
    <row r="313" s="2" customFormat="1">
      <c r="A313" s="37"/>
      <c r="B313" s="38"/>
      <c r="C313" s="39"/>
      <c r="D313" s="228" t="s">
        <v>160</v>
      </c>
      <c r="E313" s="39"/>
      <c r="F313" s="239" t="s">
        <v>305</v>
      </c>
      <c r="G313" s="39"/>
      <c r="H313" s="39"/>
      <c r="I313" s="230"/>
      <c r="J313" s="39"/>
      <c r="K313" s="39"/>
      <c r="L313" s="43"/>
      <c r="M313" s="231"/>
      <c r="N313" s="232"/>
      <c r="O313" s="90"/>
      <c r="P313" s="90"/>
      <c r="Q313" s="90"/>
      <c r="R313" s="90"/>
      <c r="S313" s="90"/>
      <c r="T313" s="91"/>
      <c r="U313" s="37"/>
      <c r="V313" s="37"/>
      <c r="W313" s="37"/>
      <c r="X313" s="37"/>
      <c r="Y313" s="37"/>
      <c r="Z313" s="37"/>
      <c r="AA313" s="37"/>
      <c r="AB313" s="37"/>
      <c r="AC313" s="37"/>
      <c r="AD313" s="37"/>
      <c r="AE313" s="37"/>
      <c r="AT313" s="16" t="s">
        <v>160</v>
      </c>
      <c r="AU313" s="16" t="s">
        <v>82</v>
      </c>
    </row>
    <row r="314" s="13" customFormat="1">
      <c r="A314" s="13"/>
      <c r="B314" s="240"/>
      <c r="C314" s="241"/>
      <c r="D314" s="228" t="s">
        <v>162</v>
      </c>
      <c r="E314" s="242" t="s">
        <v>1</v>
      </c>
      <c r="F314" s="243" t="s">
        <v>1533</v>
      </c>
      <c r="G314" s="241"/>
      <c r="H314" s="244">
        <v>14.300000000000001</v>
      </c>
      <c r="I314" s="245"/>
      <c r="J314" s="241"/>
      <c r="K314" s="241"/>
      <c r="L314" s="246"/>
      <c r="M314" s="247"/>
      <c r="N314" s="248"/>
      <c r="O314" s="248"/>
      <c r="P314" s="248"/>
      <c r="Q314" s="248"/>
      <c r="R314" s="248"/>
      <c r="S314" s="248"/>
      <c r="T314" s="249"/>
      <c r="U314" s="13"/>
      <c r="V314" s="13"/>
      <c r="W314" s="13"/>
      <c r="X314" s="13"/>
      <c r="Y314" s="13"/>
      <c r="Z314" s="13"/>
      <c r="AA314" s="13"/>
      <c r="AB314" s="13"/>
      <c r="AC314" s="13"/>
      <c r="AD314" s="13"/>
      <c r="AE314" s="13"/>
      <c r="AT314" s="250" t="s">
        <v>162</v>
      </c>
      <c r="AU314" s="250" t="s">
        <v>82</v>
      </c>
      <c r="AV314" s="13" t="s">
        <v>82</v>
      </c>
      <c r="AW314" s="13" t="s">
        <v>30</v>
      </c>
      <c r="AX314" s="13" t="s">
        <v>78</v>
      </c>
      <c r="AY314" s="250" t="s">
        <v>128</v>
      </c>
    </row>
    <row r="315" s="2" customFormat="1">
      <c r="A315" s="37"/>
      <c r="B315" s="38"/>
      <c r="C315" s="215" t="s">
        <v>464</v>
      </c>
      <c r="D315" s="215" t="s">
        <v>129</v>
      </c>
      <c r="E315" s="216" t="s">
        <v>307</v>
      </c>
      <c r="F315" s="217" t="s">
        <v>308</v>
      </c>
      <c r="G315" s="218" t="s">
        <v>157</v>
      </c>
      <c r="H315" s="219">
        <v>154.5</v>
      </c>
      <c r="I315" s="220"/>
      <c r="J315" s="221">
        <f>ROUND(I315*H315,2)</f>
        <v>0</v>
      </c>
      <c r="K315" s="217" t="s">
        <v>158</v>
      </c>
      <c r="L315" s="43"/>
      <c r="M315" s="222" t="s">
        <v>1</v>
      </c>
      <c r="N315" s="223" t="s">
        <v>38</v>
      </c>
      <c r="O315" s="90"/>
      <c r="P315" s="224">
        <f>O315*H315</f>
        <v>0</v>
      </c>
      <c r="Q315" s="224">
        <v>0</v>
      </c>
      <c r="R315" s="224">
        <f>Q315*H315</f>
        <v>0</v>
      </c>
      <c r="S315" s="224">
        <v>0</v>
      </c>
      <c r="T315" s="225">
        <f>S315*H315</f>
        <v>0</v>
      </c>
      <c r="U315" s="37"/>
      <c r="V315" s="37"/>
      <c r="W315" s="37"/>
      <c r="X315" s="37"/>
      <c r="Y315" s="37"/>
      <c r="Z315" s="37"/>
      <c r="AA315" s="37"/>
      <c r="AB315" s="37"/>
      <c r="AC315" s="37"/>
      <c r="AD315" s="37"/>
      <c r="AE315" s="37"/>
      <c r="AR315" s="226" t="s">
        <v>88</v>
      </c>
      <c r="AT315" s="226" t="s">
        <v>129</v>
      </c>
      <c r="AU315" s="226" t="s">
        <v>82</v>
      </c>
      <c r="AY315" s="16" t="s">
        <v>128</v>
      </c>
      <c r="BE315" s="227">
        <f>IF(N315="základní",J315,0)</f>
        <v>0</v>
      </c>
      <c r="BF315" s="227">
        <f>IF(N315="snížená",J315,0)</f>
        <v>0</v>
      </c>
      <c r="BG315" s="227">
        <f>IF(N315="zákl. přenesená",J315,0)</f>
        <v>0</v>
      </c>
      <c r="BH315" s="227">
        <f>IF(N315="sníž. přenesená",J315,0)</f>
        <v>0</v>
      </c>
      <c r="BI315" s="227">
        <f>IF(N315="nulová",J315,0)</f>
        <v>0</v>
      </c>
      <c r="BJ315" s="16" t="s">
        <v>78</v>
      </c>
      <c r="BK315" s="227">
        <f>ROUND(I315*H315,2)</f>
        <v>0</v>
      </c>
      <c r="BL315" s="16" t="s">
        <v>88</v>
      </c>
      <c r="BM315" s="226" t="s">
        <v>1535</v>
      </c>
    </row>
    <row r="316" s="2" customFormat="1">
      <c r="A316" s="37"/>
      <c r="B316" s="38"/>
      <c r="C316" s="39"/>
      <c r="D316" s="228" t="s">
        <v>160</v>
      </c>
      <c r="E316" s="39"/>
      <c r="F316" s="239" t="s">
        <v>310</v>
      </c>
      <c r="G316" s="39"/>
      <c r="H316" s="39"/>
      <c r="I316" s="230"/>
      <c r="J316" s="39"/>
      <c r="K316" s="39"/>
      <c r="L316" s="43"/>
      <c r="M316" s="231"/>
      <c r="N316" s="232"/>
      <c r="O316" s="90"/>
      <c r="P316" s="90"/>
      <c r="Q316" s="90"/>
      <c r="R316" s="90"/>
      <c r="S316" s="90"/>
      <c r="T316" s="91"/>
      <c r="U316" s="37"/>
      <c r="V316" s="37"/>
      <c r="W316" s="37"/>
      <c r="X316" s="37"/>
      <c r="Y316" s="37"/>
      <c r="Z316" s="37"/>
      <c r="AA316" s="37"/>
      <c r="AB316" s="37"/>
      <c r="AC316" s="37"/>
      <c r="AD316" s="37"/>
      <c r="AE316" s="37"/>
      <c r="AT316" s="16" t="s">
        <v>160</v>
      </c>
      <c r="AU316" s="16" t="s">
        <v>82</v>
      </c>
    </row>
    <row r="317" s="13" customFormat="1">
      <c r="A317" s="13"/>
      <c r="B317" s="240"/>
      <c r="C317" s="241"/>
      <c r="D317" s="228" t="s">
        <v>162</v>
      </c>
      <c r="E317" s="242" t="s">
        <v>1</v>
      </c>
      <c r="F317" s="243" t="s">
        <v>1536</v>
      </c>
      <c r="G317" s="241"/>
      <c r="H317" s="244">
        <v>154.5</v>
      </c>
      <c r="I317" s="245"/>
      <c r="J317" s="241"/>
      <c r="K317" s="241"/>
      <c r="L317" s="246"/>
      <c r="M317" s="247"/>
      <c r="N317" s="248"/>
      <c r="O317" s="248"/>
      <c r="P317" s="248"/>
      <c r="Q317" s="248"/>
      <c r="R317" s="248"/>
      <c r="S317" s="248"/>
      <c r="T317" s="249"/>
      <c r="U317" s="13"/>
      <c r="V317" s="13"/>
      <c r="W317" s="13"/>
      <c r="X317" s="13"/>
      <c r="Y317" s="13"/>
      <c r="Z317" s="13"/>
      <c r="AA317" s="13"/>
      <c r="AB317" s="13"/>
      <c r="AC317" s="13"/>
      <c r="AD317" s="13"/>
      <c r="AE317" s="13"/>
      <c r="AT317" s="250" t="s">
        <v>162</v>
      </c>
      <c r="AU317" s="250" t="s">
        <v>82</v>
      </c>
      <c r="AV317" s="13" t="s">
        <v>82</v>
      </c>
      <c r="AW317" s="13" t="s">
        <v>30</v>
      </c>
      <c r="AX317" s="13" t="s">
        <v>78</v>
      </c>
      <c r="AY317" s="250" t="s">
        <v>128</v>
      </c>
    </row>
    <row r="318" s="2" customFormat="1">
      <c r="A318" s="37"/>
      <c r="B318" s="38"/>
      <c r="C318" s="215" t="s">
        <v>470</v>
      </c>
      <c r="D318" s="215" t="s">
        <v>129</v>
      </c>
      <c r="E318" s="216" t="s">
        <v>313</v>
      </c>
      <c r="F318" s="217" t="s">
        <v>314</v>
      </c>
      <c r="G318" s="218" t="s">
        <v>157</v>
      </c>
      <c r="H318" s="219">
        <v>200.40000000000001</v>
      </c>
      <c r="I318" s="220"/>
      <c r="J318" s="221">
        <f>ROUND(I318*H318,2)</f>
        <v>0</v>
      </c>
      <c r="K318" s="217" t="s">
        <v>158</v>
      </c>
      <c r="L318" s="43"/>
      <c r="M318" s="222" t="s">
        <v>1</v>
      </c>
      <c r="N318" s="223" t="s">
        <v>38</v>
      </c>
      <c r="O318" s="90"/>
      <c r="P318" s="224">
        <f>O318*H318</f>
        <v>0</v>
      </c>
      <c r="Q318" s="224">
        <v>0</v>
      </c>
      <c r="R318" s="224">
        <f>Q318*H318</f>
        <v>0</v>
      </c>
      <c r="S318" s="224">
        <v>0</v>
      </c>
      <c r="T318" s="225">
        <f>S318*H318</f>
        <v>0</v>
      </c>
      <c r="U318" s="37"/>
      <c r="V318" s="37"/>
      <c r="W318" s="37"/>
      <c r="X318" s="37"/>
      <c r="Y318" s="37"/>
      <c r="Z318" s="37"/>
      <c r="AA318" s="37"/>
      <c r="AB318" s="37"/>
      <c r="AC318" s="37"/>
      <c r="AD318" s="37"/>
      <c r="AE318" s="37"/>
      <c r="AR318" s="226" t="s">
        <v>88</v>
      </c>
      <c r="AT318" s="226" t="s">
        <v>129</v>
      </c>
      <c r="AU318" s="226" t="s">
        <v>82</v>
      </c>
      <c r="AY318" s="16" t="s">
        <v>128</v>
      </c>
      <c r="BE318" s="227">
        <f>IF(N318="základní",J318,0)</f>
        <v>0</v>
      </c>
      <c r="BF318" s="227">
        <f>IF(N318="snížená",J318,0)</f>
        <v>0</v>
      </c>
      <c r="BG318" s="227">
        <f>IF(N318="zákl. přenesená",J318,0)</f>
        <v>0</v>
      </c>
      <c r="BH318" s="227">
        <f>IF(N318="sníž. přenesená",J318,0)</f>
        <v>0</v>
      </c>
      <c r="BI318" s="227">
        <f>IF(N318="nulová",J318,0)</f>
        <v>0</v>
      </c>
      <c r="BJ318" s="16" t="s">
        <v>78</v>
      </c>
      <c r="BK318" s="227">
        <f>ROUND(I318*H318,2)</f>
        <v>0</v>
      </c>
      <c r="BL318" s="16" t="s">
        <v>88</v>
      </c>
      <c r="BM318" s="226" t="s">
        <v>1537</v>
      </c>
    </row>
    <row r="319" s="2" customFormat="1">
      <c r="A319" s="37"/>
      <c r="B319" s="38"/>
      <c r="C319" s="39"/>
      <c r="D319" s="228" t="s">
        <v>160</v>
      </c>
      <c r="E319" s="39"/>
      <c r="F319" s="239" t="s">
        <v>316</v>
      </c>
      <c r="G319" s="39"/>
      <c r="H319" s="39"/>
      <c r="I319" s="230"/>
      <c r="J319" s="39"/>
      <c r="K319" s="39"/>
      <c r="L319" s="43"/>
      <c r="M319" s="231"/>
      <c r="N319" s="232"/>
      <c r="O319" s="90"/>
      <c r="P319" s="90"/>
      <c r="Q319" s="90"/>
      <c r="R319" s="90"/>
      <c r="S319" s="90"/>
      <c r="T319" s="91"/>
      <c r="U319" s="37"/>
      <c r="V319" s="37"/>
      <c r="W319" s="37"/>
      <c r="X319" s="37"/>
      <c r="Y319" s="37"/>
      <c r="Z319" s="37"/>
      <c r="AA319" s="37"/>
      <c r="AB319" s="37"/>
      <c r="AC319" s="37"/>
      <c r="AD319" s="37"/>
      <c r="AE319" s="37"/>
      <c r="AT319" s="16" t="s">
        <v>160</v>
      </c>
      <c r="AU319" s="16" t="s">
        <v>82</v>
      </c>
    </row>
    <row r="320" s="13" customFormat="1">
      <c r="A320" s="13"/>
      <c r="B320" s="240"/>
      <c r="C320" s="241"/>
      <c r="D320" s="228" t="s">
        <v>162</v>
      </c>
      <c r="E320" s="242" t="s">
        <v>1</v>
      </c>
      <c r="F320" s="243" t="s">
        <v>1538</v>
      </c>
      <c r="G320" s="241"/>
      <c r="H320" s="244">
        <v>200.40000000000001</v>
      </c>
      <c r="I320" s="245"/>
      <c r="J320" s="241"/>
      <c r="K320" s="241"/>
      <c r="L320" s="246"/>
      <c r="M320" s="247"/>
      <c r="N320" s="248"/>
      <c r="O320" s="248"/>
      <c r="P320" s="248"/>
      <c r="Q320" s="248"/>
      <c r="R320" s="248"/>
      <c r="S320" s="248"/>
      <c r="T320" s="249"/>
      <c r="U320" s="13"/>
      <c r="V320" s="13"/>
      <c r="W320" s="13"/>
      <c r="X320" s="13"/>
      <c r="Y320" s="13"/>
      <c r="Z320" s="13"/>
      <c r="AA320" s="13"/>
      <c r="AB320" s="13"/>
      <c r="AC320" s="13"/>
      <c r="AD320" s="13"/>
      <c r="AE320" s="13"/>
      <c r="AT320" s="250" t="s">
        <v>162</v>
      </c>
      <c r="AU320" s="250" t="s">
        <v>82</v>
      </c>
      <c r="AV320" s="13" t="s">
        <v>82</v>
      </c>
      <c r="AW320" s="13" t="s">
        <v>30</v>
      </c>
      <c r="AX320" s="13" t="s">
        <v>78</v>
      </c>
      <c r="AY320" s="250" t="s">
        <v>128</v>
      </c>
    </row>
    <row r="321" s="2" customFormat="1">
      <c r="A321" s="37"/>
      <c r="B321" s="38"/>
      <c r="C321" s="215" t="s">
        <v>476</v>
      </c>
      <c r="D321" s="215" t="s">
        <v>129</v>
      </c>
      <c r="E321" s="216" t="s">
        <v>319</v>
      </c>
      <c r="F321" s="217" t="s">
        <v>320</v>
      </c>
      <c r="G321" s="218" t="s">
        <v>157</v>
      </c>
      <c r="H321" s="219">
        <v>45.899999999999999</v>
      </c>
      <c r="I321" s="220"/>
      <c r="J321" s="221">
        <f>ROUND(I321*H321,2)</f>
        <v>0</v>
      </c>
      <c r="K321" s="217" t="s">
        <v>158</v>
      </c>
      <c r="L321" s="43"/>
      <c r="M321" s="222" t="s">
        <v>1</v>
      </c>
      <c r="N321" s="223" t="s">
        <v>38</v>
      </c>
      <c r="O321" s="90"/>
      <c r="P321" s="224">
        <f>O321*H321</f>
        <v>0</v>
      </c>
      <c r="Q321" s="224">
        <v>0</v>
      </c>
      <c r="R321" s="224">
        <f>Q321*H321</f>
        <v>0</v>
      </c>
      <c r="S321" s="224">
        <v>0</v>
      </c>
      <c r="T321" s="225">
        <f>S321*H321</f>
        <v>0</v>
      </c>
      <c r="U321" s="37"/>
      <c r="V321" s="37"/>
      <c r="W321" s="37"/>
      <c r="X321" s="37"/>
      <c r="Y321" s="37"/>
      <c r="Z321" s="37"/>
      <c r="AA321" s="37"/>
      <c r="AB321" s="37"/>
      <c r="AC321" s="37"/>
      <c r="AD321" s="37"/>
      <c r="AE321" s="37"/>
      <c r="AR321" s="226" t="s">
        <v>88</v>
      </c>
      <c r="AT321" s="226" t="s">
        <v>129</v>
      </c>
      <c r="AU321" s="226" t="s">
        <v>82</v>
      </c>
      <c r="AY321" s="16" t="s">
        <v>128</v>
      </c>
      <c r="BE321" s="227">
        <f>IF(N321="základní",J321,0)</f>
        <v>0</v>
      </c>
      <c r="BF321" s="227">
        <f>IF(N321="snížená",J321,0)</f>
        <v>0</v>
      </c>
      <c r="BG321" s="227">
        <f>IF(N321="zákl. přenesená",J321,0)</f>
        <v>0</v>
      </c>
      <c r="BH321" s="227">
        <f>IF(N321="sníž. přenesená",J321,0)</f>
        <v>0</v>
      </c>
      <c r="BI321" s="227">
        <f>IF(N321="nulová",J321,0)</f>
        <v>0</v>
      </c>
      <c r="BJ321" s="16" t="s">
        <v>78</v>
      </c>
      <c r="BK321" s="227">
        <f>ROUND(I321*H321,2)</f>
        <v>0</v>
      </c>
      <c r="BL321" s="16" t="s">
        <v>88</v>
      </c>
      <c r="BM321" s="226" t="s">
        <v>1539</v>
      </c>
    </row>
    <row r="322" s="2" customFormat="1">
      <c r="A322" s="37"/>
      <c r="B322" s="38"/>
      <c r="C322" s="39"/>
      <c r="D322" s="228" t="s">
        <v>160</v>
      </c>
      <c r="E322" s="39"/>
      <c r="F322" s="239" t="s">
        <v>322</v>
      </c>
      <c r="G322" s="39"/>
      <c r="H322" s="39"/>
      <c r="I322" s="230"/>
      <c r="J322" s="39"/>
      <c r="K322" s="39"/>
      <c r="L322" s="43"/>
      <c r="M322" s="231"/>
      <c r="N322" s="232"/>
      <c r="O322" s="90"/>
      <c r="P322" s="90"/>
      <c r="Q322" s="90"/>
      <c r="R322" s="90"/>
      <c r="S322" s="90"/>
      <c r="T322" s="91"/>
      <c r="U322" s="37"/>
      <c r="V322" s="37"/>
      <c r="W322" s="37"/>
      <c r="X322" s="37"/>
      <c r="Y322" s="37"/>
      <c r="Z322" s="37"/>
      <c r="AA322" s="37"/>
      <c r="AB322" s="37"/>
      <c r="AC322" s="37"/>
      <c r="AD322" s="37"/>
      <c r="AE322" s="37"/>
      <c r="AT322" s="16" t="s">
        <v>160</v>
      </c>
      <c r="AU322" s="16" t="s">
        <v>82</v>
      </c>
    </row>
    <row r="323" s="13" customFormat="1">
      <c r="A323" s="13"/>
      <c r="B323" s="240"/>
      <c r="C323" s="241"/>
      <c r="D323" s="228" t="s">
        <v>162</v>
      </c>
      <c r="E323" s="242" t="s">
        <v>1</v>
      </c>
      <c r="F323" s="243" t="s">
        <v>1540</v>
      </c>
      <c r="G323" s="241"/>
      <c r="H323" s="244">
        <v>45.899999999999999</v>
      </c>
      <c r="I323" s="245"/>
      <c r="J323" s="241"/>
      <c r="K323" s="241"/>
      <c r="L323" s="246"/>
      <c r="M323" s="247"/>
      <c r="N323" s="248"/>
      <c r="O323" s="248"/>
      <c r="P323" s="248"/>
      <c r="Q323" s="248"/>
      <c r="R323" s="248"/>
      <c r="S323" s="248"/>
      <c r="T323" s="249"/>
      <c r="U323" s="13"/>
      <c r="V323" s="13"/>
      <c r="W323" s="13"/>
      <c r="X323" s="13"/>
      <c r="Y323" s="13"/>
      <c r="Z323" s="13"/>
      <c r="AA323" s="13"/>
      <c r="AB323" s="13"/>
      <c r="AC323" s="13"/>
      <c r="AD323" s="13"/>
      <c r="AE323" s="13"/>
      <c r="AT323" s="250" t="s">
        <v>162</v>
      </c>
      <c r="AU323" s="250" t="s">
        <v>82</v>
      </c>
      <c r="AV323" s="13" t="s">
        <v>82</v>
      </c>
      <c r="AW323" s="13" t="s">
        <v>30</v>
      </c>
      <c r="AX323" s="13" t="s">
        <v>78</v>
      </c>
      <c r="AY323" s="250" t="s">
        <v>128</v>
      </c>
    </row>
    <row r="324" s="2" customFormat="1">
      <c r="A324" s="37"/>
      <c r="B324" s="38"/>
      <c r="C324" s="215" t="s">
        <v>482</v>
      </c>
      <c r="D324" s="215" t="s">
        <v>129</v>
      </c>
      <c r="E324" s="216" t="s">
        <v>325</v>
      </c>
      <c r="F324" s="217" t="s">
        <v>326</v>
      </c>
      <c r="G324" s="218" t="s">
        <v>157</v>
      </c>
      <c r="H324" s="219">
        <v>113.3</v>
      </c>
      <c r="I324" s="220"/>
      <c r="J324" s="221">
        <f>ROUND(I324*H324,2)</f>
        <v>0</v>
      </c>
      <c r="K324" s="217" t="s">
        <v>158</v>
      </c>
      <c r="L324" s="43"/>
      <c r="M324" s="222" t="s">
        <v>1</v>
      </c>
      <c r="N324" s="223" t="s">
        <v>38</v>
      </c>
      <c r="O324" s="90"/>
      <c r="P324" s="224">
        <f>O324*H324</f>
        <v>0</v>
      </c>
      <c r="Q324" s="224">
        <v>0</v>
      </c>
      <c r="R324" s="224">
        <f>Q324*H324</f>
        <v>0</v>
      </c>
      <c r="S324" s="224">
        <v>0</v>
      </c>
      <c r="T324" s="225">
        <f>S324*H324</f>
        <v>0</v>
      </c>
      <c r="U324" s="37"/>
      <c r="V324" s="37"/>
      <c r="W324" s="37"/>
      <c r="X324" s="37"/>
      <c r="Y324" s="37"/>
      <c r="Z324" s="37"/>
      <c r="AA324" s="37"/>
      <c r="AB324" s="37"/>
      <c r="AC324" s="37"/>
      <c r="AD324" s="37"/>
      <c r="AE324" s="37"/>
      <c r="AR324" s="226" t="s">
        <v>88</v>
      </c>
      <c r="AT324" s="226" t="s">
        <v>129</v>
      </c>
      <c r="AU324" s="226" t="s">
        <v>82</v>
      </c>
      <c r="AY324" s="16" t="s">
        <v>128</v>
      </c>
      <c r="BE324" s="227">
        <f>IF(N324="základní",J324,0)</f>
        <v>0</v>
      </c>
      <c r="BF324" s="227">
        <f>IF(N324="snížená",J324,0)</f>
        <v>0</v>
      </c>
      <c r="BG324" s="227">
        <f>IF(N324="zákl. přenesená",J324,0)</f>
        <v>0</v>
      </c>
      <c r="BH324" s="227">
        <f>IF(N324="sníž. přenesená",J324,0)</f>
        <v>0</v>
      </c>
      <c r="BI324" s="227">
        <f>IF(N324="nulová",J324,0)</f>
        <v>0</v>
      </c>
      <c r="BJ324" s="16" t="s">
        <v>78</v>
      </c>
      <c r="BK324" s="227">
        <f>ROUND(I324*H324,2)</f>
        <v>0</v>
      </c>
      <c r="BL324" s="16" t="s">
        <v>88</v>
      </c>
      <c r="BM324" s="226" t="s">
        <v>1541</v>
      </c>
    </row>
    <row r="325" s="2" customFormat="1">
      <c r="A325" s="37"/>
      <c r="B325" s="38"/>
      <c r="C325" s="39"/>
      <c r="D325" s="228" t="s">
        <v>160</v>
      </c>
      <c r="E325" s="39"/>
      <c r="F325" s="239" t="s">
        <v>328</v>
      </c>
      <c r="G325" s="39"/>
      <c r="H325" s="39"/>
      <c r="I325" s="230"/>
      <c r="J325" s="39"/>
      <c r="K325" s="39"/>
      <c r="L325" s="43"/>
      <c r="M325" s="231"/>
      <c r="N325" s="232"/>
      <c r="O325" s="90"/>
      <c r="P325" s="90"/>
      <c r="Q325" s="90"/>
      <c r="R325" s="90"/>
      <c r="S325" s="90"/>
      <c r="T325" s="91"/>
      <c r="U325" s="37"/>
      <c r="V325" s="37"/>
      <c r="W325" s="37"/>
      <c r="X325" s="37"/>
      <c r="Y325" s="37"/>
      <c r="Z325" s="37"/>
      <c r="AA325" s="37"/>
      <c r="AB325" s="37"/>
      <c r="AC325" s="37"/>
      <c r="AD325" s="37"/>
      <c r="AE325" s="37"/>
      <c r="AT325" s="16" t="s">
        <v>160</v>
      </c>
      <c r="AU325" s="16" t="s">
        <v>82</v>
      </c>
    </row>
    <row r="326" s="13" customFormat="1">
      <c r="A326" s="13"/>
      <c r="B326" s="240"/>
      <c r="C326" s="241"/>
      <c r="D326" s="228" t="s">
        <v>162</v>
      </c>
      <c r="E326" s="242" t="s">
        <v>1</v>
      </c>
      <c r="F326" s="243" t="s">
        <v>1542</v>
      </c>
      <c r="G326" s="241"/>
      <c r="H326" s="244">
        <v>113.3</v>
      </c>
      <c r="I326" s="245"/>
      <c r="J326" s="241"/>
      <c r="K326" s="241"/>
      <c r="L326" s="246"/>
      <c r="M326" s="247"/>
      <c r="N326" s="248"/>
      <c r="O326" s="248"/>
      <c r="P326" s="248"/>
      <c r="Q326" s="248"/>
      <c r="R326" s="248"/>
      <c r="S326" s="248"/>
      <c r="T326" s="249"/>
      <c r="U326" s="13"/>
      <c r="V326" s="13"/>
      <c r="W326" s="13"/>
      <c r="X326" s="13"/>
      <c r="Y326" s="13"/>
      <c r="Z326" s="13"/>
      <c r="AA326" s="13"/>
      <c r="AB326" s="13"/>
      <c r="AC326" s="13"/>
      <c r="AD326" s="13"/>
      <c r="AE326" s="13"/>
      <c r="AT326" s="250" t="s">
        <v>162</v>
      </c>
      <c r="AU326" s="250" t="s">
        <v>82</v>
      </c>
      <c r="AV326" s="13" t="s">
        <v>82</v>
      </c>
      <c r="AW326" s="13" t="s">
        <v>30</v>
      </c>
      <c r="AX326" s="13" t="s">
        <v>78</v>
      </c>
      <c r="AY326" s="250" t="s">
        <v>128</v>
      </c>
    </row>
    <row r="327" s="2" customFormat="1">
      <c r="A327" s="37"/>
      <c r="B327" s="38"/>
      <c r="C327" s="215" t="s">
        <v>487</v>
      </c>
      <c r="D327" s="215" t="s">
        <v>129</v>
      </c>
      <c r="E327" s="216" t="s">
        <v>331</v>
      </c>
      <c r="F327" s="217" t="s">
        <v>332</v>
      </c>
      <c r="G327" s="218" t="s">
        <v>157</v>
      </c>
      <c r="H327" s="219">
        <v>113.3</v>
      </c>
      <c r="I327" s="220"/>
      <c r="J327" s="221">
        <f>ROUND(I327*H327,2)</f>
        <v>0</v>
      </c>
      <c r="K327" s="217" t="s">
        <v>158</v>
      </c>
      <c r="L327" s="43"/>
      <c r="M327" s="222" t="s">
        <v>1</v>
      </c>
      <c r="N327" s="223" t="s">
        <v>38</v>
      </c>
      <c r="O327" s="90"/>
      <c r="P327" s="224">
        <f>O327*H327</f>
        <v>0</v>
      </c>
      <c r="Q327" s="224">
        <v>0</v>
      </c>
      <c r="R327" s="224">
        <f>Q327*H327</f>
        <v>0</v>
      </c>
      <c r="S327" s="224">
        <v>0</v>
      </c>
      <c r="T327" s="225">
        <f>S327*H327</f>
        <v>0</v>
      </c>
      <c r="U327" s="37"/>
      <c r="V327" s="37"/>
      <c r="W327" s="37"/>
      <c r="X327" s="37"/>
      <c r="Y327" s="37"/>
      <c r="Z327" s="37"/>
      <c r="AA327" s="37"/>
      <c r="AB327" s="37"/>
      <c r="AC327" s="37"/>
      <c r="AD327" s="37"/>
      <c r="AE327" s="37"/>
      <c r="AR327" s="226" t="s">
        <v>88</v>
      </c>
      <c r="AT327" s="226" t="s">
        <v>129</v>
      </c>
      <c r="AU327" s="226" t="s">
        <v>82</v>
      </c>
      <c r="AY327" s="16" t="s">
        <v>128</v>
      </c>
      <c r="BE327" s="227">
        <f>IF(N327="základní",J327,0)</f>
        <v>0</v>
      </c>
      <c r="BF327" s="227">
        <f>IF(N327="snížená",J327,0)</f>
        <v>0</v>
      </c>
      <c r="BG327" s="227">
        <f>IF(N327="zákl. přenesená",J327,0)</f>
        <v>0</v>
      </c>
      <c r="BH327" s="227">
        <f>IF(N327="sníž. přenesená",J327,0)</f>
        <v>0</v>
      </c>
      <c r="BI327" s="227">
        <f>IF(N327="nulová",J327,0)</f>
        <v>0</v>
      </c>
      <c r="BJ327" s="16" t="s">
        <v>78</v>
      </c>
      <c r="BK327" s="227">
        <f>ROUND(I327*H327,2)</f>
        <v>0</v>
      </c>
      <c r="BL327" s="16" t="s">
        <v>88</v>
      </c>
      <c r="BM327" s="226" t="s">
        <v>1543</v>
      </c>
    </row>
    <row r="328" s="2" customFormat="1">
      <c r="A328" s="37"/>
      <c r="B328" s="38"/>
      <c r="C328" s="39"/>
      <c r="D328" s="228" t="s">
        <v>160</v>
      </c>
      <c r="E328" s="39"/>
      <c r="F328" s="239" t="s">
        <v>334</v>
      </c>
      <c r="G328" s="39"/>
      <c r="H328" s="39"/>
      <c r="I328" s="230"/>
      <c r="J328" s="39"/>
      <c r="K328" s="39"/>
      <c r="L328" s="43"/>
      <c r="M328" s="231"/>
      <c r="N328" s="232"/>
      <c r="O328" s="90"/>
      <c r="P328" s="90"/>
      <c r="Q328" s="90"/>
      <c r="R328" s="90"/>
      <c r="S328" s="90"/>
      <c r="T328" s="91"/>
      <c r="U328" s="37"/>
      <c r="V328" s="37"/>
      <c r="W328" s="37"/>
      <c r="X328" s="37"/>
      <c r="Y328" s="37"/>
      <c r="Z328" s="37"/>
      <c r="AA328" s="37"/>
      <c r="AB328" s="37"/>
      <c r="AC328" s="37"/>
      <c r="AD328" s="37"/>
      <c r="AE328" s="37"/>
      <c r="AT328" s="16" t="s">
        <v>160</v>
      </c>
      <c r="AU328" s="16" t="s">
        <v>82</v>
      </c>
    </row>
    <row r="329" s="13" customFormat="1">
      <c r="A329" s="13"/>
      <c r="B329" s="240"/>
      <c r="C329" s="241"/>
      <c r="D329" s="228" t="s">
        <v>162</v>
      </c>
      <c r="E329" s="242" t="s">
        <v>1</v>
      </c>
      <c r="F329" s="243" t="s">
        <v>1542</v>
      </c>
      <c r="G329" s="241"/>
      <c r="H329" s="244">
        <v>113.3</v>
      </c>
      <c r="I329" s="245"/>
      <c r="J329" s="241"/>
      <c r="K329" s="241"/>
      <c r="L329" s="246"/>
      <c r="M329" s="247"/>
      <c r="N329" s="248"/>
      <c r="O329" s="248"/>
      <c r="P329" s="248"/>
      <c r="Q329" s="248"/>
      <c r="R329" s="248"/>
      <c r="S329" s="248"/>
      <c r="T329" s="249"/>
      <c r="U329" s="13"/>
      <c r="V329" s="13"/>
      <c r="W329" s="13"/>
      <c r="X329" s="13"/>
      <c r="Y329" s="13"/>
      <c r="Z329" s="13"/>
      <c r="AA329" s="13"/>
      <c r="AB329" s="13"/>
      <c r="AC329" s="13"/>
      <c r="AD329" s="13"/>
      <c r="AE329" s="13"/>
      <c r="AT329" s="250" t="s">
        <v>162</v>
      </c>
      <c r="AU329" s="250" t="s">
        <v>82</v>
      </c>
      <c r="AV329" s="13" t="s">
        <v>82</v>
      </c>
      <c r="AW329" s="13" t="s">
        <v>30</v>
      </c>
      <c r="AX329" s="13" t="s">
        <v>78</v>
      </c>
      <c r="AY329" s="250" t="s">
        <v>128</v>
      </c>
    </row>
    <row r="330" s="2" customFormat="1">
      <c r="A330" s="37"/>
      <c r="B330" s="38"/>
      <c r="C330" s="215" t="s">
        <v>492</v>
      </c>
      <c r="D330" s="215" t="s">
        <v>129</v>
      </c>
      <c r="E330" s="216" t="s">
        <v>336</v>
      </c>
      <c r="F330" s="217" t="s">
        <v>337</v>
      </c>
      <c r="G330" s="218" t="s">
        <v>157</v>
      </c>
      <c r="H330" s="219">
        <v>41.200000000000003</v>
      </c>
      <c r="I330" s="220"/>
      <c r="J330" s="221">
        <f>ROUND(I330*H330,2)</f>
        <v>0</v>
      </c>
      <c r="K330" s="217" t="s">
        <v>158</v>
      </c>
      <c r="L330" s="43"/>
      <c r="M330" s="222" t="s">
        <v>1</v>
      </c>
      <c r="N330" s="223" t="s">
        <v>38</v>
      </c>
      <c r="O330" s="90"/>
      <c r="P330" s="224">
        <f>O330*H330</f>
        <v>0</v>
      </c>
      <c r="Q330" s="224">
        <v>0</v>
      </c>
      <c r="R330" s="224">
        <f>Q330*H330</f>
        <v>0</v>
      </c>
      <c r="S330" s="224">
        <v>0</v>
      </c>
      <c r="T330" s="225">
        <f>S330*H330</f>
        <v>0</v>
      </c>
      <c r="U330" s="37"/>
      <c r="V330" s="37"/>
      <c r="W330" s="37"/>
      <c r="X330" s="37"/>
      <c r="Y330" s="37"/>
      <c r="Z330" s="37"/>
      <c r="AA330" s="37"/>
      <c r="AB330" s="37"/>
      <c r="AC330" s="37"/>
      <c r="AD330" s="37"/>
      <c r="AE330" s="37"/>
      <c r="AR330" s="226" t="s">
        <v>88</v>
      </c>
      <c r="AT330" s="226" t="s">
        <v>129</v>
      </c>
      <c r="AU330" s="226" t="s">
        <v>82</v>
      </c>
      <c r="AY330" s="16" t="s">
        <v>128</v>
      </c>
      <c r="BE330" s="227">
        <f>IF(N330="základní",J330,0)</f>
        <v>0</v>
      </c>
      <c r="BF330" s="227">
        <f>IF(N330="snížená",J330,0)</f>
        <v>0</v>
      </c>
      <c r="BG330" s="227">
        <f>IF(N330="zákl. přenesená",J330,0)</f>
        <v>0</v>
      </c>
      <c r="BH330" s="227">
        <f>IF(N330="sníž. přenesená",J330,0)</f>
        <v>0</v>
      </c>
      <c r="BI330" s="227">
        <f>IF(N330="nulová",J330,0)</f>
        <v>0</v>
      </c>
      <c r="BJ330" s="16" t="s">
        <v>78</v>
      </c>
      <c r="BK330" s="227">
        <f>ROUND(I330*H330,2)</f>
        <v>0</v>
      </c>
      <c r="BL330" s="16" t="s">
        <v>88</v>
      </c>
      <c r="BM330" s="226" t="s">
        <v>1544</v>
      </c>
    </row>
    <row r="331" s="2" customFormat="1">
      <c r="A331" s="37"/>
      <c r="B331" s="38"/>
      <c r="C331" s="39"/>
      <c r="D331" s="228" t="s">
        <v>160</v>
      </c>
      <c r="E331" s="39"/>
      <c r="F331" s="239" t="s">
        <v>339</v>
      </c>
      <c r="G331" s="39"/>
      <c r="H331" s="39"/>
      <c r="I331" s="230"/>
      <c r="J331" s="39"/>
      <c r="K331" s="39"/>
      <c r="L331" s="43"/>
      <c r="M331" s="231"/>
      <c r="N331" s="232"/>
      <c r="O331" s="90"/>
      <c r="P331" s="90"/>
      <c r="Q331" s="90"/>
      <c r="R331" s="90"/>
      <c r="S331" s="90"/>
      <c r="T331" s="91"/>
      <c r="U331" s="37"/>
      <c r="V331" s="37"/>
      <c r="W331" s="37"/>
      <c r="X331" s="37"/>
      <c r="Y331" s="37"/>
      <c r="Z331" s="37"/>
      <c r="AA331" s="37"/>
      <c r="AB331" s="37"/>
      <c r="AC331" s="37"/>
      <c r="AD331" s="37"/>
      <c r="AE331" s="37"/>
      <c r="AT331" s="16" t="s">
        <v>160</v>
      </c>
      <c r="AU331" s="16" t="s">
        <v>82</v>
      </c>
    </row>
    <row r="332" s="13" customFormat="1">
      <c r="A332" s="13"/>
      <c r="B332" s="240"/>
      <c r="C332" s="241"/>
      <c r="D332" s="228" t="s">
        <v>162</v>
      </c>
      <c r="E332" s="242" t="s">
        <v>1</v>
      </c>
      <c r="F332" s="243" t="s">
        <v>1545</v>
      </c>
      <c r="G332" s="241"/>
      <c r="H332" s="244">
        <v>41.200000000000003</v>
      </c>
      <c r="I332" s="245"/>
      <c r="J332" s="241"/>
      <c r="K332" s="241"/>
      <c r="L332" s="246"/>
      <c r="M332" s="247"/>
      <c r="N332" s="248"/>
      <c r="O332" s="248"/>
      <c r="P332" s="248"/>
      <c r="Q332" s="248"/>
      <c r="R332" s="248"/>
      <c r="S332" s="248"/>
      <c r="T332" s="249"/>
      <c r="U332" s="13"/>
      <c r="V332" s="13"/>
      <c r="W332" s="13"/>
      <c r="X332" s="13"/>
      <c r="Y332" s="13"/>
      <c r="Z332" s="13"/>
      <c r="AA332" s="13"/>
      <c r="AB332" s="13"/>
      <c r="AC332" s="13"/>
      <c r="AD332" s="13"/>
      <c r="AE332" s="13"/>
      <c r="AT332" s="250" t="s">
        <v>162</v>
      </c>
      <c r="AU332" s="250" t="s">
        <v>82</v>
      </c>
      <c r="AV332" s="13" t="s">
        <v>82</v>
      </c>
      <c r="AW332" s="13" t="s">
        <v>30</v>
      </c>
      <c r="AX332" s="13" t="s">
        <v>78</v>
      </c>
      <c r="AY332" s="250" t="s">
        <v>128</v>
      </c>
    </row>
    <row r="333" s="12" customFormat="1" ht="22.8" customHeight="1">
      <c r="A333" s="12"/>
      <c r="B333" s="201"/>
      <c r="C333" s="202"/>
      <c r="D333" s="203" t="s">
        <v>72</v>
      </c>
      <c r="E333" s="233" t="s">
        <v>94</v>
      </c>
      <c r="F333" s="233" t="s">
        <v>341</v>
      </c>
      <c r="G333" s="202"/>
      <c r="H333" s="202"/>
      <c r="I333" s="205"/>
      <c r="J333" s="234">
        <f>BK333</f>
        <v>0</v>
      </c>
      <c r="K333" s="202"/>
      <c r="L333" s="207"/>
      <c r="M333" s="208"/>
      <c r="N333" s="209"/>
      <c r="O333" s="209"/>
      <c r="P333" s="210">
        <f>SUM(P334:P345)</f>
        <v>0</v>
      </c>
      <c r="Q333" s="209"/>
      <c r="R333" s="210">
        <f>SUM(R334:R345)</f>
        <v>7.0359999999999996</v>
      </c>
      <c r="S333" s="209"/>
      <c r="T333" s="211">
        <f>SUM(T334:T345)</f>
        <v>7.6032000000000002</v>
      </c>
      <c r="U333" s="12"/>
      <c r="V333" s="12"/>
      <c r="W333" s="12"/>
      <c r="X333" s="12"/>
      <c r="Y333" s="12"/>
      <c r="Z333" s="12"/>
      <c r="AA333" s="12"/>
      <c r="AB333" s="12"/>
      <c r="AC333" s="12"/>
      <c r="AD333" s="12"/>
      <c r="AE333" s="12"/>
      <c r="AR333" s="212" t="s">
        <v>78</v>
      </c>
      <c r="AT333" s="213" t="s">
        <v>72</v>
      </c>
      <c r="AU333" s="213" t="s">
        <v>78</v>
      </c>
      <c r="AY333" s="212" t="s">
        <v>128</v>
      </c>
      <c r="BK333" s="214">
        <f>SUM(BK334:BK345)</f>
        <v>0</v>
      </c>
    </row>
    <row r="334" s="2" customFormat="1" ht="21.75" customHeight="1">
      <c r="A334" s="37"/>
      <c r="B334" s="38"/>
      <c r="C334" s="215" t="s">
        <v>499</v>
      </c>
      <c r="D334" s="215" t="s">
        <v>129</v>
      </c>
      <c r="E334" s="216" t="s">
        <v>343</v>
      </c>
      <c r="F334" s="217" t="s">
        <v>344</v>
      </c>
      <c r="G334" s="218" t="s">
        <v>157</v>
      </c>
      <c r="H334" s="219">
        <v>32.399999999999999</v>
      </c>
      <c r="I334" s="220"/>
      <c r="J334" s="221">
        <f>ROUND(I334*H334,2)</f>
        <v>0</v>
      </c>
      <c r="K334" s="217" t="s">
        <v>158</v>
      </c>
      <c r="L334" s="43"/>
      <c r="M334" s="222" t="s">
        <v>1</v>
      </c>
      <c r="N334" s="223" t="s">
        <v>38</v>
      </c>
      <c r="O334" s="90"/>
      <c r="P334" s="224">
        <f>O334*H334</f>
        <v>0</v>
      </c>
      <c r="Q334" s="224">
        <v>0.00046000000000000001</v>
      </c>
      <c r="R334" s="224">
        <f>Q334*H334</f>
        <v>0.014904000000000001</v>
      </c>
      <c r="S334" s="224">
        <v>0</v>
      </c>
      <c r="T334" s="225">
        <f>S334*H334</f>
        <v>0</v>
      </c>
      <c r="U334" s="37"/>
      <c r="V334" s="37"/>
      <c r="W334" s="37"/>
      <c r="X334" s="37"/>
      <c r="Y334" s="37"/>
      <c r="Z334" s="37"/>
      <c r="AA334" s="37"/>
      <c r="AB334" s="37"/>
      <c r="AC334" s="37"/>
      <c r="AD334" s="37"/>
      <c r="AE334" s="37"/>
      <c r="AR334" s="226" t="s">
        <v>88</v>
      </c>
      <c r="AT334" s="226" t="s">
        <v>129</v>
      </c>
      <c r="AU334" s="226" t="s">
        <v>82</v>
      </c>
      <c r="AY334" s="16" t="s">
        <v>128</v>
      </c>
      <c r="BE334" s="227">
        <f>IF(N334="základní",J334,0)</f>
        <v>0</v>
      </c>
      <c r="BF334" s="227">
        <f>IF(N334="snížená",J334,0)</f>
        <v>0</v>
      </c>
      <c r="BG334" s="227">
        <f>IF(N334="zákl. přenesená",J334,0)</f>
        <v>0</v>
      </c>
      <c r="BH334" s="227">
        <f>IF(N334="sníž. přenesená",J334,0)</f>
        <v>0</v>
      </c>
      <c r="BI334" s="227">
        <f>IF(N334="nulová",J334,0)</f>
        <v>0</v>
      </c>
      <c r="BJ334" s="16" t="s">
        <v>78</v>
      </c>
      <c r="BK334" s="227">
        <f>ROUND(I334*H334,2)</f>
        <v>0</v>
      </c>
      <c r="BL334" s="16" t="s">
        <v>88</v>
      </c>
      <c r="BM334" s="226" t="s">
        <v>1546</v>
      </c>
    </row>
    <row r="335" s="2" customFormat="1">
      <c r="A335" s="37"/>
      <c r="B335" s="38"/>
      <c r="C335" s="39"/>
      <c r="D335" s="228" t="s">
        <v>160</v>
      </c>
      <c r="E335" s="39"/>
      <c r="F335" s="239" t="s">
        <v>346</v>
      </c>
      <c r="G335" s="39"/>
      <c r="H335" s="39"/>
      <c r="I335" s="230"/>
      <c r="J335" s="39"/>
      <c r="K335" s="39"/>
      <c r="L335" s="43"/>
      <c r="M335" s="231"/>
      <c r="N335" s="232"/>
      <c r="O335" s="90"/>
      <c r="P335" s="90"/>
      <c r="Q335" s="90"/>
      <c r="R335" s="90"/>
      <c r="S335" s="90"/>
      <c r="T335" s="91"/>
      <c r="U335" s="37"/>
      <c r="V335" s="37"/>
      <c r="W335" s="37"/>
      <c r="X335" s="37"/>
      <c r="Y335" s="37"/>
      <c r="Z335" s="37"/>
      <c r="AA335" s="37"/>
      <c r="AB335" s="37"/>
      <c r="AC335" s="37"/>
      <c r="AD335" s="37"/>
      <c r="AE335" s="37"/>
      <c r="AT335" s="16" t="s">
        <v>160</v>
      </c>
      <c r="AU335" s="16" t="s">
        <v>82</v>
      </c>
    </row>
    <row r="336" s="2" customFormat="1">
      <c r="A336" s="37"/>
      <c r="B336" s="38"/>
      <c r="C336" s="39"/>
      <c r="D336" s="228" t="s">
        <v>134</v>
      </c>
      <c r="E336" s="39"/>
      <c r="F336" s="229" t="s">
        <v>1547</v>
      </c>
      <c r="G336" s="39"/>
      <c r="H336" s="39"/>
      <c r="I336" s="230"/>
      <c r="J336" s="39"/>
      <c r="K336" s="39"/>
      <c r="L336" s="43"/>
      <c r="M336" s="231"/>
      <c r="N336" s="232"/>
      <c r="O336" s="90"/>
      <c r="P336" s="90"/>
      <c r="Q336" s="90"/>
      <c r="R336" s="90"/>
      <c r="S336" s="90"/>
      <c r="T336" s="91"/>
      <c r="U336" s="37"/>
      <c r="V336" s="37"/>
      <c r="W336" s="37"/>
      <c r="X336" s="37"/>
      <c r="Y336" s="37"/>
      <c r="Z336" s="37"/>
      <c r="AA336" s="37"/>
      <c r="AB336" s="37"/>
      <c r="AC336" s="37"/>
      <c r="AD336" s="37"/>
      <c r="AE336" s="37"/>
      <c r="AT336" s="16" t="s">
        <v>134</v>
      </c>
      <c r="AU336" s="16" t="s">
        <v>82</v>
      </c>
    </row>
    <row r="337" s="13" customFormat="1">
      <c r="A337" s="13"/>
      <c r="B337" s="240"/>
      <c r="C337" s="241"/>
      <c r="D337" s="228" t="s">
        <v>162</v>
      </c>
      <c r="E337" s="242" t="s">
        <v>1</v>
      </c>
      <c r="F337" s="243" t="s">
        <v>1548</v>
      </c>
      <c r="G337" s="241"/>
      <c r="H337" s="244">
        <v>32.399999999999999</v>
      </c>
      <c r="I337" s="245"/>
      <c r="J337" s="241"/>
      <c r="K337" s="241"/>
      <c r="L337" s="246"/>
      <c r="M337" s="247"/>
      <c r="N337" s="248"/>
      <c r="O337" s="248"/>
      <c r="P337" s="248"/>
      <c r="Q337" s="248"/>
      <c r="R337" s="248"/>
      <c r="S337" s="248"/>
      <c r="T337" s="249"/>
      <c r="U337" s="13"/>
      <c r="V337" s="13"/>
      <c r="W337" s="13"/>
      <c r="X337" s="13"/>
      <c r="Y337" s="13"/>
      <c r="Z337" s="13"/>
      <c r="AA337" s="13"/>
      <c r="AB337" s="13"/>
      <c r="AC337" s="13"/>
      <c r="AD337" s="13"/>
      <c r="AE337" s="13"/>
      <c r="AT337" s="250" t="s">
        <v>162</v>
      </c>
      <c r="AU337" s="250" t="s">
        <v>82</v>
      </c>
      <c r="AV337" s="13" t="s">
        <v>82</v>
      </c>
      <c r="AW337" s="13" t="s">
        <v>30</v>
      </c>
      <c r="AX337" s="13" t="s">
        <v>78</v>
      </c>
      <c r="AY337" s="250" t="s">
        <v>128</v>
      </c>
    </row>
    <row r="338" s="2" customFormat="1" ht="33" customHeight="1">
      <c r="A338" s="37"/>
      <c r="B338" s="38"/>
      <c r="C338" s="215" t="s">
        <v>506</v>
      </c>
      <c r="D338" s="215" t="s">
        <v>129</v>
      </c>
      <c r="E338" s="216" t="s">
        <v>350</v>
      </c>
      <c r="F338" s="217" t="s">
        <v>351</v>
      </c>
      <c r="G338" s="218" t="s">
        <v>157</v>
      </c>
      <c r="H338" s="219">
        <v>79.200000000000003</v>
      </c>
      <c r="I338" s="220"/>
      <c r="J338" s="221">
        <f>ROUND(I338*H338,2)</f>
        <v>0</v>
      </c>
      <c r="K338" s="217" t="s">
        <v>158</v>
      </c>
      <c r="L338" s="43"/>
      <c r="M338" s="222" t="s">
        <v>1</v>
      </c>
      <c r="N338" s="223" t="s">
        <v>38</v>
      </c>
      <c r="O338" s="90"/>
      <c r="P338" s="224">
        <f>O338*H338</f>
        <v>0</v>
      </c>
      <c r="Q338" s="224">
        <v>0.088249999999999995</v>
      </c>
      <c r="R338" s="224">
        <f>Q338*H338</f>
        <v>6.9893999999999998</v>
      </c>
      <c r="S338" s="224">
        <v>0.096000000000000002</v>
      </c>
      <c r="T338" s="225">
        <f>S338*H338</f>
        <v>7.6032000000000002</v>
      </c>
      <c r="U338" s="37"/>
      <c r="V338" s="37"/>
      <c r="W338" s="37"/>
      <c r="X338" s="37"/>
      <c r="Y338" s="37"/>
      <c r="Z338" s="37"/>
      <c r="AA338" s="37"/>
      <c r="AB338" s="37"/>
      <c r="AC338" s="37"/>
      <c r="AD338" s="37"/>
      <c r="AE338" s="37"/>
      <c r="AR338" s="226" t="s">
        <v>88</v>
      </c>
      <c r="AT338" s="226" t="s">
        <v>129</v>
      </c>
      <c r="AU338" s="226" t="s">
        <v>82</v>
      </c>
      <c r="AY338" s="16" t="s">
        <v>128</v>
      </c>
      <c r="BE338" s="227">
        <f>IF(N338="základní",J338,0)</f>
        <v>0</v>
      </c>
      <c r="BF338" s="227">
        <f>IF(N338="snížená",J338,0)</f>
        <v>0</v>
      </c>
      <c r="BG338" s="227">
        <f>IF(N338="zákl. přenesená",J338,0)</f>
        <v>0</v>
      </c>
      <c r="BH338" s="227">
        <f>IF(N338="sníž. přenesená",J338,0)</f>
        <v>0</v>
      </c>
      <c r="BI338" s="227">
        <f>IF(N338="nulová",J338,0)</f>
        <v>0</v>
      </c>
      <c r="BJ338" s="16" t="s">
        <v>78</v>
      </c>
      <c r="BK338" s="227">
        <f>ROUND(I338*H338,2)</f>
        <v>0</v>
      </c>
      <c r="BL338" s="16" t="s">
        <v>88</v>
      </c>
      <c r="BM338" s="226" t="s">
        <v>1549</v>
      </c>
    </row>
    <row r="339" s="2" customFormat="1">
      <c r="A339" s="37"/>
      <c r="B339" s="38"/>
      <c r="C339" s="39"/>
      <c r="D339" s="228" t="s">
        <v>160</v>
      </c>
      <c r="E339" s="39"/>
      <c r="F339" s="239" t="s">
        <v>353</v>
      </c>
      <c r="G339" s="39"/>
      <c r="H339" s="39"/>
      <c r="I339" s="230"/>
      <c r="J339" s="39"/>
      <c r="K339" s="39"/>
      <c r="L339" s="43"/>
      <c r="M339" s="231"/>
      <c r="N339" s="232"/>
      <c r="O339" s="90"/>
      <c r="P339" s="90"/>
      <c r="Q339" s="90"/>
      <c r="R339" s="90"/>
      <c r="S339" s="90"/>
      <c r="T339" s="91"/>
      <c r="U339" s="37"/>
      <c r="V339" s="37"/>
      <c r="W339" s="37"/>
      <c r="X339" s="37"/>
      <c r="Y339" s="37"/>
      <c r="Z339" s="37"/>
      <c r="AA339" s="37"/>
      <c r="AB339" s="37"/>
      <c r="AC339" s="37"/>
      <c r="AD339" s="37"/>
      <c r="AE339" s="37"/>
      <c r="AT339" s="16" t="s">
        <v>160</v>
      </c>
      <c r="AU339" s="16" t="s">
        <v>82</v>
      </c>
    </row>
    <row r="340" s="2" customFormat="1">
      <c r="A340" s="37"/>
      <c r="B340" s="38"/>
      <c r="C340" s="39"/>
      <c r="D340" s="228" t="s">
        <v>134</v>
      </c>
      <c r="E340" s="39"/>
      <c r="F340" s="229" t="s">
        <v>354</v>
      </c>
      <c r="G340" s="39"/>
      <c r="H340" s="39"/>
      <c r="I340" s="230"/>
      <c r="J340" s="39"/>
      <c r="K340" s="39"/>
      <c r="L340" s="43"/>
      <c r="M340" s="231"/>
      <c r="N340" s="232"/>
      <c r="O340" s="90"/>
      <c r="P340" s="90"/>
      <c r="Q340" s="90"/>
      <c r="R340" s="90"/>
      <c r="S340" s="90"/>
      <c r="T340" s="91"/>
      <c r="U340" s="37"/>
      <c r="V340" s="37"/>
      <c r="W340" s="37"/>
      <c r="X340" s="37"/>
      <c r="Y340" s="37"/>
      <c r="Z340" s="37"/>
      <c r="AA340" s="37"/>
      <c r="AB340" s="37"/>
      <c r="AC340" s="37"/>
      <c r="AD340" s="37"/>
      <c r="AE340" s="37"/>
      <c r="AT340" s="16" t="s">
        <v>134</v>
      </c>
      <c r="AU340" s="16" t="s">
        <v>82</v>
      </c>
    </row>
    <row r="341" s="13" customFormat="1">
      <c r="A341" s="13"/>
      <c r="B341" s="240"/>
      <c r="C341" s="241"/>
      <c r="D341" s="228" t="s">
        <v>162</v>
      </c>
      <c r="E341" s="242" t="s">
        <v>1</v>
      </c>
      <c r="F341" s="243" t="s">
        <v>1550</v>
      </c>
      <c r="G341" s="241"/>
      <c r="H341" s="244">
        <v>79.200000000000003</v>
      </c>
      <c r="I341" s="245"/>
      <c r="J341" s="241"/>
      <c r="K341" s="241"/>
      <c r="L341" s="246"/>
      <c r="M341" s="247"/>
      <c r="N341" s="248"/>
      <c r="O341" s="248"/>
      <c r="P341" s="248"/>
      <c r="Q341" s="248"/>
      <c r="R341" s="248"/>
      <c r="S341" s="248"/>
      <c r="T341" s="249"/>
      <c r="U341" s="13"/>
      <c r="V341" s="13"/>
      <c r="W341" s="13"/>
      <c r="X341" s="13"/>
      <c r="Y341" s="13"/>
      <c r="Z341" s="13"/>
      <c r="AA341" s="13"/>
      <c r="AB341" s="13"/>
      <c r="AC341" s="13"/>
      <c r="AD341" s="13"/>
      <c r="AE341" s="13"/>
      <c r="AT341" s="250" t="s">
        <v>162</v>
      </c>
      <c r="AU341" s="250" t="s">
        <v>82</v>
      </c>
      <c r="AV341" s="13" t="s">
        <v>82</v>
      </c>
      <c r="AW341" s="13" t="s">
        <v>30</v>
      </c>
      <c r="AX341" s="13" t="s">
        <v>78</v>
      </c>
      <c r="AY341" s="250" t="s">
        <v>128</v>
      </c>
    </row>
    <row r="342" s="2" customFormat="1">
      <c r="A342" s="37"/>
      <c r="B342" s="38"/>
      <c r="C342" s="215" t="s">
        <v>511</v>
      </c>
      <c r="D342" s="215" t="s">
        <v>129</v>
      </c>
      <c r="E342" s="216" t="s">
        <v>357</v>
      </c>
      <c r="F342" s="217" t="s">
        <v>358</v>
      </c>
      <c r="G342" s="218" t="s">
        <v>157</v>
      </c>
      <c r="H342" s="219">
        <v>79.239999999999995</v>
      </c>
      <c r="I342" s="220"/>
      <c r="J342" s="221">
        <f>ROUND(I342*H342,2)</f>
        <v>0</v>
      </c>
      <c r="K342" s="217" t="s">
        <v>158</v>
      </c>
      <c r="L342" s="43"/>
      <c r="M342" s="222" t="s">
        <v>1</v>
      </c>
      <c r="N342" s="223" t="s">
        <v>38</v>
      </c>
      <c r="O342" s="90"/>
      <c r="P342" s="224">
        <f>O342*H342</f>
        <v>0</v>
      </c>
      <c r="Q342" s="224">
        <v>0.00040000000000000002</v>
      </c>
      <c r="R342" s="224">
        <f>Q342*H342</f>
        <v>0.031696000000000002</v>
      </c>
      <c r="S342" s="224">
        <v>0</v>
      </c>
      <c r="T342" s="225">
        <f>S342*H342</f>
        <v>0</v>
      </c>
      <c r="U342" s="37"/>
      <c r="V342" s="37"/>
      <c r="W342" s="37"/>
      <c r="X342" s="37"/>
      <c r="Y342" s="37"/>
      <c r="Z342" s="37"/>
      <c r="AA342" s="37"/>
      <c r="AB342" s="37"/>
      <c r="AC342" s="37"/>
      <c r="AD342" s="37"/>
      <c r="AE342" s="37"/>
      <c r="AR342" s="226" t="s">
        <v>88</v>
      </c>
      <c r="AT342" s="226" t="s">
        <v>129</v>
      </c>
      <c r="AU342" s="226" t="s">
        <v>82</v>
      </c>
      <c r="AY342" s="16" t="s">
        <v>128</v>
      </c>
      <c r="BE342" s="227">
        <f>IF(N342="základní",J342,0)</f>
        <v>0</v>
      </c>
      <c r="BF342" s="227">
        <f>IF(N342="snížená",J342,0)</f>
        <v>0</v>
      </c>
      <c r="BG342" s="227">
        <f>IF(N342="zákl. přenesená",J342,0)</f>
        <v>0</v>
      </c>
      <c r="BH342" s="227">
        <f>IF(N342="sníž. přenesená",J342,0)</f>
        <v>0</v>
      </c>
      <c r="BI342" s="227">
        <f>IF(N342="nulová",J342,0)</f>
        <v>0</v>
      </c>
      <c r="BJ342" s="16" t="s">
        <v>78</v>
      </c>
      <c r="BK342" s="227">
        <f>ROUND(I342*H342,2)</f>
        <v>0</v>
      </c>
      <c r="BL342" s="16" t="s">
        <v>88</v>
      </c>
      <c r="BM342" s="226" t="s">
        <v>1551</v>
      </c>
    </row>
    <row r="343" s="2" customFormat="1">
      <c r="A343" s="37"/>
      <c r="B343" s="38"/>
      <c r="C343" s="39"/>
      <c r="D343" s="228" t="s">
        <v>160</v>
      </c>
      <c r="E343" s="39"/>
      <c r="F343" s="239" t="s">
        <v>360</v>
      </c>
      <c r="G343" s="39"/>
      <c r="H343" s="39"/>
      <c r="I343" s="230"/>
      <c r="J343" s="39"/>
      <c r="K343" s="39"/>
      <c r="L343" s="43"/>
      <c r="M343" s="231"/>
      <c r="N343" s="232"/>
      <c r="O343" s="90"/>
      <c r="P343" s="90"/>
      <c r="Q343" s="90"/>
      <c r="R343" s="90"/>
      <c r="S343" s="90"/>
      <c r="T343" s="91"/>
      <c r="U343" s="37"/>
      <c r="V343" s="37"/>
      <c r="W343" s="37"/>
      <c r="X343" s="37"/>
      <c r="Y343" s="37"/>
      <c r="Z343" s="37"/>
      <c r="AA343" s="37"/>
      <c r="AB343" s="37"/>
      <c r="AC343" s="37"/>
      <c r="AD343" s="37"/>
      <c r="AE343" s="37"/>
      <c r="AT343" s="16" t="s">
        <v>160</v>
      </c>
      <c r="AU343" s="16" t="s">
        <v>82</v>
      </c>
    </row>
    <row r="344" s="2" customFormat="1">
      <c r="A344" s="37"/>
      <c r="B344" s="38"/>
      <c r="C344" s="39"/>
      <c r="D344" s="228" t="s">
        <v>134</v>
      </c>
      <c r="E344" s="39"/>
      <c r="F344" s="229" t="s">
        <v>860</v>
      </c>
      <c r="G344" s="39"/>
      <c r="H344" s="39"/>
      <c r="I344" s="230"/>
      <c r="J344" s="39"/>
      <c r="K344" s="39"/>
      <c r="L344" s="43"/>
      <c r="M344" s="231"/>
      <c r="N344" s="232"/>
      <c r="O344" s="90"/>
      <c r="P344" s="90"/>
      <c r="Q344" s="90"/>
      <c r="R344" s="90"/>
      <c r="S344" s="90"/>
      <c r="T344" s="91"/>
      <c r="U344" s="37"/>
      <c r="V344" s="37"/>
      <c r="W344" s="37"/>
      <c r="X344" s="37"/>
      <c r="Y344" s="37"/>
      <c r="Z344" s="37"/>
      <c r="AA344" s="37"/>
      <c r="AB344" s="37"/>
      <c r="AC344" s="37"/>
      <c r="AD344" s="37"/>
      <c r="AE344" s="37"/>
      <c r="AT344" s="16" t="s">
        <v>134</v>
      </c>
      <c r="AU344" s="16" t="s">
        <v>82</v>
      </c>
    </row>
    <row r="345" s="13" customFormat="1">
      <c r="A345" s="13"/>
      <c r="B345" s="240"/>
      <c r="C345" s="241"/>
      <c r="D345" s="228" t="s">
        <v>162</v>
      </c>
      <c r="E345" s="242" t="s">
        <v>1</v>
      </c>
      <c r="F345" s="243" t="s">
        <v>1552</v>
      </c>
      <c r="G345" s="241"/>
      <c r="H345" s="244">
        <v>79.239999999999995</v>
      </c>
      <c r="I345" s="245"/>
      <c r="J345" s="241"/>
      <c r="K345" s="241"/>
      <c r="L345" s="246"/>
      <c r="M345" s="247"/>
      <c r="N345" s="248"/>
      <c r="O345" s="248"/>
      <c r="P345" s="248"/>
      <c r="Q345" s="248"/>
      <c r="R345" s="248"/>
      <c r="S345" s="248"/>
      <c r="T345" s="249"/>
      <c r="U345" s="13"/>
      <c r="V345" s="13"/>
      <c r="W345" s="13"/>
      <c r="X345" s="13"/>
      <c r="Y345" s="13"/>
      <c r="Z345" s="13"/>
      <c r="AA345" s="13"/>
      <c r="AB345" s="13"/>
      <c r="AC345" s="13"/>
      <c r="AD345" s="13"/>
      <c r="AE345" s="13"/>
      <c r="AT345" s="250" t="s">
        <v>162</v>
      </c>
      <c r="AU345" s="250" t="s">
        <v>82</v>
      </c>
      <c r="AV345" s="13" t="s">
        <v>82</v>
      </c>
      <c r="AW345" s="13" t="s">
        <v>30</v>
      </c>
      <c r="AX345" s="13" t="s">
        <v>78</v>
      </c>
      <c r="AY345" s="250" t="s">
        <v>128</v>
      </c>
    </row>
    <row r="346" s="12" customFormat="1" ht="22.8" customHeight="1">
      <c r="A346" s="12"/>
      <c r="B346" s="201"/>
      <c r="C346" s="202"/>
      <c r="D346" s="203" t="s">
        <v>72</v>
      </c>
      <c r="E346" s="233" t="s">
        <v>136</v>
      </c>
      <c r="F346" s="233" t="s">
        <v>137</v>
      </c>
      <c r="G346" s="202"/>
      <c r="H346" s="202"/>
      <c r="I346" s="205"/>
      <c r="J346" s="234">
        <f>BK346</f>
        <v>0</v>
      </c>
      <c r="K346" s="202"/>
      <c r="L346" s="207"/>
      <c r="M346" s="208"/>
      <c r="N346" s="209"/>
      <c r="O346" s="209"/>
      <c r="P346" s="210">
        <f>SUM(P347:P479)</f>
        <v>0</v>
      </c>
      <c r="Q346" s="209"/>
      <c r="R346" s="210">
        <f>SUM(R347:R479)</f>
        <v>51.275166200000008</v>
      </c>
      <c r="S346" s="209"/>
      <c r="T346" s="211">
        <f>SUM(T347:T479)</f>
        <v>210.18247600000001</v>
      </c>
      <c r="U346" s="12"/>
      <c r="V346" s="12"/>
      <c r="W346" s="12"/>
      <c r="X346" s="12"/>
      <c r="Y346" s="12"/>
      <c r="Z346" s="12"/>
      <c r="AA346" s="12"/>
      <c r="AB346" s="12"/>
      <c r="AC346" s="12"/>
      <c r="AD346" s="12"/>
      <c r="AE346" s="12"/>
      <c r="AR346" s="212" t="s">
        <v>78</v>
      </c>
      <c r="AT346" s="213" t="s">
        <v>72</v>
      </c>
      <c r="AU346" s="213" t="s">
        <v>78</v>
      </c>
      <c r="AY346" s="212" t="s">
        <v>128</v>
      </c>
      <c r="BK346" s="214">
        <f>SUM(BK347:BK479)</f>
        <v>0</v>
      </c>
    </row>
    <row r="347" s="2" customFormat="1">
      <c r="A347" s="37"/>
      <c r="B347" s="38"/>
      <c r="C347" s="215" t="s">
        <v>518</v>
      </c>
      <c r="D347" s="215" t="s">
        <v>129</v>
      </c>
      <c r="E347" s="216" t="s">
        <v>370</v>
      </c>
      <c r="F347" s="217" t="s">
        <v>371</v>
      </c>
      <c r="G347" s="218" t="s">
        <v>372</v>
      </c>
      <c r="H347" s="219">
        <v>1350</v>
      </c>
      <c r="I347" s="220"/>
      <c r="J347" s="221">
        <f>ROUND(I347*H347,2)</f>
        <v>0</v>
      </c>
      <c r="K347" s="217" t="s">
        <v>158</v>
      </c>
      <c r="L347" s="43"/>
      <c r="M347" s="222" t="s">
        <v>1</v>
      </c>
      <c r="N347" s="223" t="s">
        <v>38</v>
      </c>
      <c r="O347" s="90"/>
      <c r="P347" s="224">
        <f>O347*H347</f>
        <v>0</v>
      </c>
      <c r="Q347" s="224">
        <v>0</v>
      </c>
      <c r="R347" s="224">
        <f>Q347*H347</f>
        <v>0</v>
      </c>
      <c r="S347" s="224">
        <v>0</v>
      </c>
      <c r="T347" s="225">
        <f>S347*H347</f>
        <v>0</v>
      </c>
      <c r="U347" s="37"/>
      <c r="V347" s="37"/>
      <c r="W347" s="37"/>
      <c r="X347" s="37"/>
      <c r="Y347" s="37"/>
      <c r="Z347" s="37"/>
      <c r="AA347" s="37"/>
      <c r="AB347" s="37"/>
      <c r="AC347" s="37"/>
      <c r="AD347" s="37"/>
      <c r="AE347" s="37"/>
      <c r="AR347" s="226" t="s">
        <v>88</v>
      </c>
      <c r="AT347" s="226" t="s">
        <v>129</v>
      </c>
      <c r="AU347" s="226" t="s">
        <v>82</v>
      </c>
      <c r="AY347" s="16" t="s">
        <v>128</v>
      </c>
      <c r="BE347" s="227">
        <f>IF(N347="základní",J347,0)</f>
        <v>0</v>
      </c>
      <c r="BF347" s="227">
        <f>IF(N347="snížená",J347,0)</f>
        <v>0</v>
      </c>
      <c r="BG347" s="227">
        <f>IF(N347="zákl. přenesená",J347,0)</f>
        <v>0</v>
      </c>
      <c r="BH347" s="227">
        <f>IF(N347="sníž. přenesená",J347,0)</f>
        <v>0</v>
      </c>
      <c r="BI347" s="227">
        <f>IF(N347="nulová",J347,0)</f>
        <v>0</v>
      </c>
      <c r="BJ347" s="16" t="s">
        <v>78</v>
      </c>
      <c r="BK347" s="227">
        <f>ROUND(I347*H347,2)</f>
        <v>0</v>
      </c>
      <c r="BL347" s="16" t="s">
        <v>88</v>
      </c>
      <c r="BM347" s="226" t="s">
        <v>1553</v>
      </c>
    </row>
    <row r="348" s="2" customFormat="1">
      <c r="A348" s="37"/>
      <c r="B348" s="38"/>
      <c r="C348" s="39"/>
      <c r="D348" s="228" t="s">
        <v>160</v>
      </c>
      <c r="E348" s="39"/>
      <c r="F348" s="239" t="s">
        <v>374</v>
      </c>
      <c r="G348" s="39"/>
      <c r="H348" s="39"/>
      <c r="I348" s="230"/>
      <c r="J348" s="39"/>
      <c r="K348" s="39"/>
      <c r="L348" s="43"/>
      <c r="M348" s="231"/>
      <c r="N348" s="232"/>
      <c r="O348" s="90"/>
      <c r="P348" s="90"/>
      <c r="Q348" s="90"/>
      <c r="R348" s="90"/>
      <c r="S348" s="90"/>
      <c r="T348" s="91"/>
      <c r="U348" s="37"/>
      <c r="V348" s="37"/>
      <c r="W348" s="37"/>
      <c r="X348" s="37"/>
      <c r="Y348" s="37"/>
      <c r="Z348" s="37"/>
      <c r="AA348" s="37"/>
      <c r="AB348" s="37"/>
      <c r="AC348" s="37"/>
      <c r="AD348" s="37"/>
      <c r="AE348" s="37"/>
      <c r="AT348" s="16" t="s">
        <v>160</v>
      </c>
      <c r="AU348" s="16" t="s">
        <v>82</v>
      </c>
    </row>
    <row r="349" s="13" customFormat="1">
      <c r="A349" s="13"/>
      <c r="B349" s="240"/>
      <c r="C349" s="241"/>
      <c r="D349" s="228" t="s">
        <v>162</v>
      </c>
      <c r="E349" s="242" t="s">
        <v>1</v>
      </c>
      <c r="F349" s="243" t="s">
        <v>1554</v>
      </c>
      <c r="G349" s="241"/>
      <c r="H349" s="244">
        <v>1350</v>
      </c>
      <c r="I349" s="245"/>
      <c r="J349" s="241"/>
      <c r="K349" s="241"/>
      <c r="L349" s="246"/>
      <c r="M349" s="247"/>
      <c r="N349" s="248"/>
      <c r="O349" s="248"/>
      <c r="P349" s="248"/>
      <c r="Q349" s="248"/>
      <c r="R349" s="248"/>
      <c r="S349" s="248"/>
      <c r="T349" s="249"/>
      <c r="U349" s="13"/>
      <c r="V349" s="13"/>
      <c r="W349" s="13"/>
      <c r="X349" s="13"/>
      <c r="Y349" s="13"/>
      <c r="Z349" s="13"/>
      <c r="AA349" s="13"/>
      <c r="AB349" s="13"/>
      <c r="AC349" s="13"/>
      <c r="AD349" s="13"/>
      <c r="AE349" s="13"/>
      <c r="AT349" s="250" t="s">
        <v>162</v>
      </c>
      <c r="AU349" s="250" t="s">
        <v>82</v>
      </c>
      <c r="AV349" s="13" t="s">
        <v>82</v>
      </c>
      <c r="AW349" s="13" t="s">
        <v>30</v>
      </c>
      <c r="AX349" s="13" t="s">
        <v>78</v>
      </c>
      <c r="AY349" s="250" t="s">
        <v>128</v>
      </c>
    </row>
    <row r="350" s="2" customFormat="1">
      <c r="A350" s="37"/>
      <c r="B350" s="38"/>
      <c r="C350" s="215" t="s">
        <v>524</v>
      </c>
      <c r="D350" s="215" t="s">
        <v>129</v>
      </c>
      <c r="E350" s="216" t="s">
        <v>377</v>
      </c>
      <c r="F350" s="217" t="s">
        <v>378</v>
      </c>
      <c r="G350" s="218" t="s">
        <v>372</v>
      </c>
      <c r="H350" s="219">
        <v>1350</v>
      </c>
      <c r="I350" s="220"/>
      <c r="J350" s="221">
        <f>ROUND(I350*H350,2)</f>
        <v>0</v>
      </c>
      <c r="K350" s="217" t="s">
        <v>158</v>
      </c>
      <c r="L350" s="43"/>
      <c r="M350" s="222" t="s">
        <v>1</v>
      </c>
      <c r="N350" s="223" t="s">
        <v>38</v>
      </c>
      <c r="O350" s="90"/>
      <c r="P350" s="224">
        <f>O350*H350</f>
        <v>0</v>
      </c>
      <c r="Q350" s="224">
        <v>2.0000000000000002E-05</v>
      </c>
      <c r="R350" s="224">
        <f>Q350*H350</f>
        <v>0.027000000000000003</v>
      </c>
      <c r="S350" s="224">
        <v>0</v>
      </c>
      <c r="T350" s="225">
        <f>S350*H350</f>
        <v>0</v>
      </c>
      <c r="U350" s="37"/>
      <c r="V350" s="37"/>
      <c r="W350" s="37"/>
      <c r="X350" s="37"/>
      <c r="Y350" s="37"/>
      <c r="Z350" s="37"/>
      <c r="AA350" s="37"/>
      <c r="AB350" s="37"/>
      <c r="AC350" s="37"/>
      <c r="AD350" s="37"/>
      <c r="AE350" s="37"/>
      <c r="AR350" s="226" t="s">
        <v>88</v>
      </c>
      <c r="AT350" s="226" t="s">
        <v>129</v>
      </c>
      <c r="AU350" s="226" t="s">
        <v>82</v>
      </c>
      <c r="AY350" s="16" t="s">
        <v>128</v>
      </c>
      <c r="BE350" s="227">
        <f>IF(N350="základní",J350,0)</f>
        <v>0</v>
      </c>
      <c r="BF350" s="227">
        <f>IF(N350="snížená",J350,0)</f>
        <v>0</v>
      </c>
      <c r="BG350" s="227">
        <f>IF(N350="zákl. přenesená",J350,0)</f>
        <v>0</v>
      </c>
      <c r="BH350" s="227">
        <f>IF(N350="sníž. přenesená",J350,0)</f>
        <v>0</v>
      </c>
      <c r="BI350" s="227">
        <f>IF(N350="nulová",J350,0)</f>
        <v>0</v>
      </c>
      <c r="BJ350" s="16" t="s">
        <v>78</v>
      </c>
      <c r="BK350" s="227">
        <f>ROUND(I350*H350,2)</f>
        <v>0</v>
      </c>
      <c r="BL350" s="16" t="s">
        <v>88</v>
      </c>
      <c r="BM350" s="226" t="s">
        <v>1555</v>
      </c>
    </row>
    <row r="351" s="2" customFormat="1">
      <c r="A351" s="37"/>
      <c r="B351" s="38"/>
      <c r="C351" s="39"/>
      <c r="D351" s="228" t="s">
        <v>160</v>
      </c>
      <c r="E351" s="39"/>
      <c r="F351" s="239" t="s">
        <v>380</v>
      </c>
      <c r="G351" s="39"/>
      <c r="H351" s="39"/>
      <c r="I351" s="230"/>
      <c r="J351" s="39"/>
      <c r="K351" s="39"/>
      <c r="L351" s="43"/>
      <c r="M351" s="231"/>
      <c r="N351" s="232"/>
      <c r="O351" s="90"/>
      <c r="P351" s="90"/>
      <c r="Q351" s="90"/>
      <c r="R351" s="90"/>
      <c r="S351" s="90"/>
      <c r="T351" s="91"/>
      <c r="U351" s="37"/>
      <c r="V351" s="37"/>
      <c r="W351" s="37"/>
      <c r="X351" s="37"/>
      <c r="Y351" s="37"/>
      <c r="Z351" s="37"/>
      <c r="AA351" s="37"/>
      <c r="AB351" s="37"/>
      <c r="AC351" s="37"/>
      <c r="AD351" s="37"/>
      <c r="AE351" s="37"/>
      <c r="AT351" s="16" t="s">
        <v>160</v>
      </c>
      <c r="AU351" s="16" t="s">
        <v>82</v>
      </c>
    </row>
    <row r="352" s="13" customFormat="1">
      <c r="A352" s="13"/>
      <c r="B352" s="240"/>
      <c r="C352" s="241"/>
      <c r="D352" s="228" t="s">
        <v>162</v>
      </c>
      <c r="E352" s="242" t="s">
        <v>1</v>
      </c>
      <c r="F352" s="243" t="s">
        <v>1554</v>
      </c>
      <c r="G352" s="241"/>
      <c r="H352" s="244">
        <v>1350</v>
      </c>
      <c r="I352" s="245"/>
      <c r="J352" s="241"/>
      <c r="K352" s="241"/>
      <c r="L352" s="246"/>
      <c r="M352" s="247"/>
      <c r="N352" s="248"/>
      <c r="O352" s="248"/>
      <c r="P352" s="248"/>
      <c r="Q352" s="248"/>
      <c r="R352" s="248"/>
      <c r="S352" s="248"/>
      <c r="T352" s="249"/>
      <c r="U352" s="13"/>
      <c r="V352" s="13"/>
      <c r="W352" s="13"/>
      <c r="X352" s="13"/>
      <c r="Y352" s="13"/>
      <c r="Z352" s="13"/>
      <c r="AA352" s="13"/>
      <c r="AB352" s="13"/>
      <c r="AC352" s="13"/>
      <c r="AD352" s="13"/>
      <c r="AE352" s="13"/>
      <c r="AT352" s="250" t="s">
        <v>162</v>
      </c>
      <c r="AU352" s="250" t="s">
        <v>82</v>
      </c>
      <c r="AV352" s="13" t="s">
        <v>82</v>
      </c>
      <c r="AW352" s="13" t="s">
        <v>30</v>
      </c>
      <c r="AX352" s="13" t="s">
        <v>78</v>
      </c>
      <c r="AY352" s="250" t="s">
        <v>128</v>
      </c>
    </row>
    <row r="353" s="2" customFormat="1" ht="16.5" customHeight="1">
      <c r="A353" s="37"/>
      <c r="B353" s="38"/>
      <c r="C353" s="251" t="s">
        <v>529</v>
      </c>
      <c r="D353" s="251" t="s">
        <v>200</v>
      </c>
      <c r="E353" s="252" t="s">
        <v>382</v>
      </c>
      <c r="F353" s="253" t="s">
        <v>383</v>
      </c>
      <c r="G353" s="254" t="s">
        <v>220</v>
      </c>
      <c r="H353" s="255">
        <v>0.23200000000000001</v>
      </c>
      <c r="I353" s="256"/>
      <c r="J353" s="257">
        <f>ROUND(I353*H353,2)</f>
        <v>0</v>
      </c>
      <c r="K353" s="253" t="s">
        <v>158</v>
      </c>
      <c r="L353" s="258"/>
      <c r="M353" s="259" t="s">
        <v>1</v>
      </c>
      <c r="N353" s="260" t="s">
        <v>38</v>
      </c>
      <c r="O353" s="90"/>
      <c r="P353" s="224">
        <f>O353*H353</f>
        <v>0</v>
      </c>
      <c r="Q353" s="224">
        <v>1</v>
      </c>
      <c r="R353" s="224">
        <f>Q353*H353</f>
        <v>0.23200000000000001</v>
      </c>
      <c r="S353" s="224">
        <v>0</v>
      </c>
      <c r="T353" s="225">
        <f>S353*H353</f>
        <v>0</v>
      </c>
      <c r="U353" s="37"/>
      <c r="V353" s="37"/>
      <c r="W353" s="37"/>
      <c r="X353" s="37"/>
      <c r="Y353" s="37"/>
      <c r="Z353" s="37"/>
      <c r="AA353" s="37"/>
      <c r="AB353" s="37"/>
      <c r="AC353" s="37"/>
      <c r="AD353" s="37"/>
      <c r="AE353" s="37"/>
      <c r="AR353" s="226" t="s">
        <v>100</v>
      </c>
      <c r="AT353" s="226" t="s">
        <v>200</v>
      </c>
      <c r="AU353" s="226" t="s">
        <v>82</v>
      </c>
      <c r="AY353" s="16" t="s">
        <v>128</v>
      </c>
      <c r="BE353" s="227">
        <f>IF(N353="základní",J353,0)</f>
        <v>0</v>
      </c>
      <c r="BF353" s="227">
        <f>IF(N353="snížená",J353,0)</f>
        <v>0</v>
      </c>
      <c r="BG353" s="227">
        <f>IF(N353="zákl. přenesená",J353,0)</f>
        <v>0</v>
      </c>
      <c r="BH353" s="227">
        <f>IF(N353="sníž. přenesená",J353,0)</f>
        <v>0</v>
      </c>
      <c r="BI353" s="227">
        <f>IF(N353="nulová",J353,0)</f>
        <v>0</v>
      </c>
      <c r="BJ353" s="16" t="s">
        <v>78</v>
      </c>
      <c r="BK353" s="227">
        <f>ROUND(I353*H353,2)</f>
        <v>0</v>
      </c>
      <c r="BL353" s="16" t="s">
        <v>88</v>
      </c>
      <c r="BM353" s="226" t="s">
        <v>1556</v>
      </c>
    </row>
    <row r="354" s="2" customFormat="1">
      <c r="A354" s="37"/>
      <c r="B354" s="38"/>
      <c r="C354" s="39"/>
      <c r="D354" s="228" t="s">
        <v>160</v>
      </c>
      <c r="E354" s="39"/>
      <c r="F354" s="239" t="s">
        <v>383</v>
      </c>
      <c r="G354" s="39"/>
      <c r="H354" s="39"/>
      <c r="I354" s="230"/>
      <c r="J354" s="39"/>
      <c r="K354" s="39"/>
      <c r="L354" s="43"/>
      <c r="M354" s="231"/>
      <c r="N354" s="232"/>
      <c r="O354" s="90"/>
      <c r="P354" s="90"/>
      <c r="Q354" s="90"/>
      <c r="R354" s="90"/>
      <c r="S354" s="90"/>
      <c r="T354" s="91"/>
      <c r="U354" s="37"/>
      <c r="V354" s="37"/>
      <c r="W354" s="37"/>
      <c r="X354" s="37"/>
      <c r="Y354" s="37"/>
      <c r="Z354" s="37"/>
      <c r="AA354" s="37"/>
      <c r="AB354" s="37"/>
      <c r="AC354" s="37"/>
      <c r="AD354" s="37"/>
      <c r="AE354" s="37"/>
      <c r="AT354" s="16" t="s">
        <v>160</v>
      </c>
      <c r="AU354" s="16" t="s">
        <v>82</v>
      </c>
    </row>
    <row r="355" s="2" customFormat="1">
      <c r="A355" s="37"/>
      <c r="B355" s="38"/>
      <c r="C355" s="39"/>
      <c r="D355" s="228" t="s">
        <v>134</v>
      </c>
      <c r="E355" s="39"/>
      <c r="F355" s="229" t="s">
        <v>385</v>
      </c>
      <c r="G355" s="39"/>
      <c r="H355" s="39"/>
      <c r="I355" s="230"/>
      <c r="J355" s="39"/>
      <c r="K355" s="39"/>
      <c r="L355" s="43"/>
      <c r="M355" s="231"/>
      <c r="N355" s="232"/>
      <c r="O355" s="90"/>
      <c r="P355" s="90"/>
      <c r="Q355" s="90"/>
      <c r="R355" s="90"/>
      <c r="S355" s="90"/>
      <c r="T355" s="91"/>
      <c r="U355" s="37"/>
      <c r="V355" s="37"/>
      <c r="W355" s="37"/>
      <c r="X355" s="37"/>
      <c r="Y355" s="37"/>
      <c r="Z355" s="37"/>
      <c r="AA355" s="37"/>
      <c r="AB355" s="37"/>
      <c r="AC355" s="37"/>
      <c r="AD355" s="37"/>
      <c r="AE355" s="37"/>
      <c r="AT355" s="16" t="s">
        <v>134</v>
      </c>
      <c r="AU355" s="16" t="s">
        <v>82</v>
      </c>
    </row>
    <row r="356" s="13" customFormat="1">
      <c r="A356" s="13"/>
      <c r="B356" s="240"/>
      <c r="C356" s="241"/>
      <c r="D356" s="228" t="s">
        <v>162</v>
      </c>
      <c r="E356" s="242" t="s">
        <v>1</v>
      </c>
      <c r="F356" s="243" t="s">
        <v>1557</v>
      </c>
      <c r="G356" s="241"/>
      <c r="H356" s="244">
        <v>0.23200000000000001</v>
      </c>
      <c r="I356" s="245"/>
      <c r="J356" s="241"/>
      <c r="K356" s="241"/>
      <c r="L356" s="246"/>
      <c r="M356" s="247"/>
      <c r="N356" s="248"/>
      <c r="O356" s="248"/>
      <c r="P356" s="248"/>
      <c r="Q356" s="248"/>
      <c r="R356" s="248"/>
      <c r="S356" s="248"/>
      <c r="T356" s="249"/>
      <c r="U356" s="13"/>
      <c r="V356" s="13"/>
      <c r="W356" s="13"/>
      <c r="X356" s="13"/>
      <c r="Y356" s="13"/>
      <c r="Z356" s="13"/>
      <c r="AA356" s="13"/>
      <c r="AB356" s="13"/>
      <c r="AC356" s="13"/>
      <c r="AD356" s="13"/>
      <c r="AE356" s="13"/>
      <c r="AT356" s="250" t="s">
        <v>162</v>
      </c>
      <c r="AU356" s="250" t="s">
        <v>82</v>
      </c>
      <c r="AV356" s="13" t="s">
        <v>82</v>
      </c>
      <c r="AW356" s="13" t="s">
        <v>30</v>
      </c>
      <c r="AX356" s="13" t="s">
        <v>78</v>
      </c>
      <c r="AY356" s="250" t="s">
        <v>128</v>
      </c>
    </row>
    <row r="357" s="2" customFormat="1" ht="16.5" customHeight="1">
      <c r="A357" s="37"/>
      <c r="B357" s="38"/>
      <c r="C357" s="251" t="s">
        <v>535</v>
      </c>
      <c r="D357" s="251" t="s">
        <v>200</v>
      </c>
      <c r="E357" s="252" t="s">
        <v>388</v>
      </c>
      <c r="F357" s="253" t="s">
        <v>389</v>
      </c>
      <c r="G357" s="254" t="s">
        <v>220</v>
      </c>
      <c r="H357" s="255">
        <v>0.11700000000000001</v>
      </c>
      <c r="I357" s="256"/>
      <c r="J357" s="257">
        <f>ROUND(I357*H357,2)</f>
        <v>0</v>
      </c>
      <c r="K357" s="253" t="s">
        <v>158</v>
      </c>
      <c r="L357" s="258"/>
      <c r="M357" s="259" t="s">
        <v>1</v>
      </c>
      <c r="N357" s="260" t="s">
        <v>38</v>
      </c>
      <c r="O357" s="90"/>
      <c r="P357" s="224">
        <f>O357*H357</f>
        <v>0</v>
      </c>
      <c r="Q357" s="224">
        <v>1</v>
      </c>
      <c r="R357" s="224">
        <f>Q357*H357</f>
        <v>0.11700000000000001</v>
      </c>
      <c r="S357" s="224">
        <v>0</v>
      </c>
      <c r="T357" s="225">
        <f>S357*H357</f>
        <v>0</v>
      </c>
      <c r="U357" s="37"/>
      <c r="V357" s="37"/>
      <c r="W357" s="37"/>
      <c r="X357" s="37"/>
      <c r="Y357" s="37"/>
      <c r="Z357" s="37"/>
      <c r="AA357" s="37"/>
      <c r="AB357" s="37"/>
      <c r="AC357" s="37"/>
      <c r="AD357" s="37"/>
      <c r="AE357" s="37"/>
      <c r="AR357" s="226" t="s">
        <v>100</v>
      </c>
      <c r="AT357" s="226" t="s">
        <v>200</v>
      </c>
      <c r="AU357" s="226" t="s">
        <v>82</v>
      </c>
      <c r="AY357" s="16" t="s">
        <v>128</v>
      </c>
      <c r="BE357" s="227">
        <f>IF(N357="základní",J357,0)</f>
        <v>0</v>
      </c>
      <c r="BF357" s="227">
        <f>IF(N357="snížená",J357,0)</f>
        <v>0</v>
      </c>
      <c r="BG357" s="227">
        <f>IF(N357="zákl. přenesená",J357,0)</f>
        <v>0</v>
      </c>
      <c r="BH357" s="227">
        <f>IF(N357="sníž. přenesená",J357,0)</f>
        <v>0</v>
      </c>
      <c r="BI357" s="227">
        <f>IF(N357="nulová",J357,0)</f>
        <v>0</v>
      </c>
      <c r="BJ357" s="16" t="s">
        <v>78</v>
      </c>
      <c r="BK357" s="227">
        <f>ROUND(I357*H357,2)</f>
        <v>0</v>
      </c>
      <c r="BL357" s="16" t="s">
        <v>88</v>
      </c>
      <c r="BM357" s="226" t="s">
        <v>1558</v>
      </c>
    </row>
    <row r="358" s="2" customFormat="1">
      <c r="A358" s="37"/>
      <c r="B358" s="38"/>
      <c r="C358" s="39"/>
      <c r="D358" s="228" t="s">
        <v>160</v>
      </c>
      <c r="E358" s="39"/>
      <c r="F358" s="239" t="s">
        <v>389</v>
      </c>
      <c r="G358" s="39"/>
      <c r="H358" s="39"/>
      <c r="I358" s="230"/>
      <c r="J358" s="39"/>
      <c r="K358" s="39"/>
      <c r="L358" s="43"/>
      <c r="M358" s="231"/>
      <c r="N358" s="232"/>
      <c r="O358" s="90"/>
      <c r="P358" s="90"/>
      <c r="Q358" s="90"/>
      <c r="R358" s="90"/>
      <c r="S358" s="90"/>
      <c r="T358" s="91"/>
      <c r="U358" s="37"/>
      <c r="V358" s="37"/>
      <c r="W358" s="37"/>
      <c r="X358" s="37"/>
      <c r="Y358" s="37"/>
      <c r="Z358" s="37"/>
      <c r="AA358" s="37"/>
      <c r="AB358" s="37"/>
      <c r="AC358" s="37"/>
      <c r="AD358" s="37"/>
      <c r="AE358" s="37"/>
      <c r="AT358" s="16" t="s">
        <v>160</v>
      </c>
      <c r="AU358" s="16" t="s">
        <v>82</v>
      </c>
    </row>
    <row r="359" s="2" customFormat="1">
      <c r="A359" s="37"/>
      <c r="B359" s="38"/>
      <c r="C359" s="39"/>
      <c r="D359" s="228" t="s">
        <v>134</v>
      </c>
      <c r="E359" s="39"/>
      <c r="F359" s="229" t="s">
        <v>391</v>
      </c>
      <c r="G359" s="39"/>
      <c r="H359" s="39"/>
      <c r="I359" s="230"/>
      <c r="J359" s="39"/>
      <c r="K359" s="39"/>
      <c r="L359" s="43"/>
      <c r="M359" s="231"/>
      <c r="N359" s="232"/>
      <c r="O359" s="90"/>
      <c r="P359" s="90"/>
      <c r="Q359" s="90"/>
      <c r="R359" s="90"/>
      <c r="S359" s="90"/>
      <c r="T359" s="91"/>
      <c r="U359" s="37"/>
      <c r="V359" s="37"/>
      <c r="W359" s="37"/>
      <c r="X359" s="37"/>
      <c r="Y359" s="37"/>
      <c r="Z359" s="37"/>
      <c r="AA359" s="37"/>
      <c r="AB359" s="37"/>
      <c r="AC359" s="37"/>
      <c r="AD359" s="37"/>
      <c r="AE359" s="37"/>
      <c r="AT359" s="16" t="s">
        <v>134</v>
      </c>
      <c r="AU359" s="16" t="s">
        <v>82</v>
      </c>
    </row>
    <row r="360" s="13" customFormat="1">
      <c r="A360" s="13"/>
      <c r="B360" s="240"/>
      <c r="C360" s="241"/>
      <c r="D360" s="228" t="s">
        <v>162</v>
      </c>
      <c r="E360" s="242" t="s">
        <v>1</v>
      </c>
      <c r="F360" s="243" t="s">
        <v>1559</v>
      </c>
      <c r="G360" s="241"/>
      <c r="H360" s="244">
        <v>0.11700000000000001</v>
      </c>
      <c r="I360" s="245"/>
      <c r="J360" s="241"/>
      <c r="K360" s="241"/>
      <c r="L360" s="246"/>
      <c r="M360" s="247"/>
      <c r="N360" s="248"/>
      <c r="O360" s="248"/>
      <c r="P360" s="248"/>
      <c r="Q360" s="248"/>
      <c r="R360" s="248"/>
      <c r="S360" s="248"/>
      <c r="T360" s="249"/>
      <c r="U360" s="13"/>
      <c r="V360" s="13"/>
      <c r="W360" s="13"/>
      <c r="X360" s="13"/>
      <c r="Y360" s="13"/>
      <c r="Z360" s="13"/>
      <c r="AA360" s="13"/>
      <c r="AB360" s="13"/>
      <c r="AC360" s="13"/>
      <c r="AD360" s="13"/>
      <c r="AE360" s="13"/>
      <c r="AT360" s="250" t="s">
        <v>162</v>
      </c>
      <c r="AU360" s="250" t="s">
        <v>82</v>
      </c>
      <c r="AV360" s="13" t="s">
        <v>82</v>
      </c>
      <c r="AW360" s="13" t="s">
        <v>30</v>
      </c>
      <c r="AX360" s="13" t="s">
        <v>78</v>
      </c>
      <c r="AY360" s="250" t="s">
        <v>128</v>
      </c>
    </row>
    <row r="361" s="2" customFormat="1" ht="16.5" customHeight="1">
      <c r="A361" s="37"/>
      <c r="B361" s="38"/>
      <c r="C361" s="251" t="s">
        <v>540</v>
      </c>
      <c r="D361" s="251" t="s">
        <v>200</v>
      </c>
      <c r="E361" s="252" t="s">
        <v>394</v>
      </c>
      <c r="F361" s="253" t="s">
        <v>395</v>
      </c>
      <c r="G361" s="254" t="s">
        <v>220</v>
      </c>
      <c r="H361" s="255">
        <v>0.41299999999999998</v>
      </c>
      <c r="I361" s="256"/>
      <c r="J361" s="257">
        <f>ROUND(I361*H361,2)</f>
        <v>0</v>
      </c>
      <c r="K361" s="253" t="s">
        <v>158</v>
      </c>
      <c r="L361" s="258"/>
      <c r="M361" s="259" t="s">
        <v>1</v>
      </c>
      <c r="N361" s="260" t="s">
        <v>38</v>
      </c>
      <c r="O361" s="90"/>
      <c r="P361" s="224">
        <f>O361*H361</f>
        <v>0</v>
      </c>
      <c r="Q361" s="224">
        <v>1</v>
      </c>
      <c r="R361" s="224">
        <f>Q361*H361</f>
        <v>0.41299999999999998</v>
      </c>
      <c r="S361" s="224">
        <v>0</v>
      </c>
      <c r="T361" s="225">
        <f>S361*H361</f>
        <v>0</v>
      </c>
      <c r="U361" s="37"/>
      <c r="V361" s="37"/>
      <c r="W361" s="37"/>
      <c r="X361" s="37"/>
      <c r="Y361" s="37"/>
      <c r="Z361" s="37"/>
      <c r="AA361" s="37"/>
      <c r="AB361" s="37"/>
      <c r="AC361" s="37"/>
      <c r="AD361" s="37"/>
      <c r="AE361" s="37"/>
      <c r="AR361" s="226" t="s">
        <v>100</v>
      </c>
      <c r="AT361" s="226" t="s">
        <v>200</v>
      </c>
      <c r="AU361" s="226" t="s">
        <v>82</v>
      </c>
      <c r="AY361" s="16" t="s">
        <v>128</v>
      </c>
      <c r="BE361" s="227">
        <f>IF(N361="základní",J361,0)</f>
        <v>0</v>
      </c>
      <c r="BF361" s="227">
        <f>IF(N361="snížená",J361,0)</f>
        <v>0</v>
      </c>
      <c r="BG361" s="227">
        <f>IF(N361="zákl. přenesená",J361,0)</f>
        <v>0</v>
      </c>
      <c r="BH361" s="227">
        <f>IF(N361="sníž. přenesená",J361,0)</f>
        <v>0</v>
      </c>
      <c r="BI361" s="227">
        <f>IF(N361="nulová",J361,0)</f>
        <v>0</v>
      </c>
      <c r="BJ361" s="16" t="s">
        <v>78</v>
      </c>
      <c r="BK361" s="227">
        <f>ROUND(I361*H361,2)</f>
        <v>0</v>
      </c>
      <c r="BL361" s="16" t="s">
        <v>88</v>
      </c>
      <c r="BM361" s="226" t="s">
        <v>1560</v>
      </c>
    </row>
    <row r="362" s="2" customFormat="1">
      <c r="A362" s="37"/>
      <c r="B362" s="38"/>
      <c r="C362" s="39"/>
      <c r="D362" s="228" t="s">
        <v>160</v>
      </c>
      <c r="E362" s="39"/>
      <c r="F362" s="239" t="s">
        <v>395</v>
      </c>
      <c r="G362" s="39"/>
      <c r="H362" s="39"/>
      <c r="I362" s="230"/>
      <c r="J362" s="39"/>
      <c r="K362" s="39"/>
      <c r="L362" s="43"/>
      <c r="M362" s="231"/>
      <c r="N362" s="232"/>
      <c r="O362" s="90"/>
      <c r="P362" s="90"/>
      <c r="Q362" s="90"/>
      <c r="R362" s="90"/>
      <c r="S362" s="90"/>
      <c r="T362" s="91"/>
      <c r="U362" s="37"/>
      <c r="V362" s="37"/>
      <c r="W362" s="37"/>
      <c r="X362" s="37"/>
      <c r="Y362" s="37"/>
      <c r="Z362" s="37"/>
      <c r="AA362" s="37"/>
      <c r="AB362" s="37"/>
      <c r="AC362" s="37"/>
      <c r="AD362" s="37"/>
      <c r="AE362" s="37"/>
      <c r="AT362" s="16" t="s">
        <v>160</v>
      </c>
      <c r="AU362" s="16" t="s">
        <v>82</v>
      </c>
    </row>
    <row r="363" s="2" customFormat="1">
      <c r="A363" s="37"/>
      <c r="B363" s="38"/>
      <c r="C363" s="39"/>
      <c r="D363" s="228" t="s">
        <v>134</v>
      </c>
      <c r="E363" s="39"/>
      <c r="F363" s="229" t="s">
        <v>397</v>
      </c>
      <c r="G363" s="39"/>
      <c r="H363" s="39"/>
      <c r="I363" s="230"/>
      <c r="J363" s="39"/>
      <c r="K363" s="39"/>
      <c r="L363" s="43"/>
      <c r="M363" s="231"/>
      <c r="N363" s="232"/>
      <c r="O363" s="90"/>
      <c r="P363" s="90"/>
      <c r="Q363" s="90"/>
      <c r="R363" s="90"/>
      <c r="S363" s="90"/>
      <c r="T363" s="91"/>
      <c r="U363" s="37"/>
      <c r="V363" s="37"/>
      <c r="W363" s="37"/>
      <c r="X363" s="37"/>
      <c r="Y363" s="37"/>
      <c r="Z363" s="37"/>
      <c r="AA363" s="37"/>
      <c r="AB363" s="37"/>
      <c r="AC363" s="37"/>
      <c r="AD363" s="37"/>
      <c r="AE363" s="37"/>
      <c r="AT363" s="16" t="s">
        <v>134</v>
      </c>
      <c r="AU363" s="16" t="s">
        <v>82</v>
      </c>
    </row>
    <row r="364" s="13" customFormat="1">
      <c r="A364" s="13"/>
      <c r="B364" s="240"/>
      <c r="C364" s="241"/>
      <c r="D364" s="228" t="s">
        <v>162</v>
      </c>
      <c r="E364" s="242" t="s">
        <v>1</v>
      </c>
      <c r="F364" s="243" t="s">
        <v>1561</v>
      </c>
      <c r="G364" s="241"/>
      <c r="H364" s="244">
        <v>0.41299999999999998</v>
      </c>
      <c r="I364" s="245"/>
      <c r="J364" s="241"/>
      <c r="K364" s="241"/>
      <c r="L364" s="246"/>
      <c r="M364" s="247"/>
      <c r="N364" s="248"/>
      <c r="O364" s="248"/>
      <c r="P364" s="248"/>
      <c r="Q364" s="248"/>
      <c r="R364" s="248"/>
      <c r="S364" s="248"/>
      <c r="T364" s="249"/>
      <c r="U364" s="13"/>
      <c r="V364" s="13"/>
      <c r="W364" s="13"/>
      <c r="X364" s="13"/>
      <c r="Y364" s="13"/>
      <c r="Z364" s="13"/>
      <c r="AA364" s="13"/>
      <c r="AB364" s="13"/>
      <c r="AC364" s="13"/>
      <c r="AD364" s="13"/>
      <c r="AE364" s="13"/>
      <c r="AT364" s="250" t="s">
        <v>162</v>
      </c>
      <c r="AU364" s="250" t="s">
        <v>82</v>
      </c>
      <c r="AV364" s="13" t="s">
        <v>82</v>
      </c>
      <c r="AW364" s="13" t="s">
        <v>30</v>
      </c>
      <c r="AX364" s="13" t="s">
        <v>78</v>
      </c>
      <c r="AY364" s="250" t="s">
        <v>128</v>
      </c>
    </row>
    <row r="365" s="2" customFormat="1" ht="16.5" customHeight="1">
      <c r="A365" s="37"/>
      <c r="B365" s="38"/>
      <c r="C365" s="251" t="s">
        <v>547</v>
      </c>
      <c r="D365" s="251" t="s">
        <v>200</v>
      </c>
      <c r="E365" s="252" t="s">
        <v>400</v>
      </c>
      <c r="F365" s="253" t="s">
        <v>401</v>
      </c>
      <c r="G365" s="254" t="s">
        <v>220</v>
      </c>
      <c r="H365" s="255">
        <v>0.33200000000000002</v>
      </c>
      <c r="I365" s="256"/>
      <c r="J365" s="257">
        <f>ROUND(I365*H365,2)</f>
        <v>0</v>
      </c>
      <c r="K365" s="253" t="s">
        <v>158</v>
      </c>
      <c r="L365" s="258"/>
      <c r="M365" s="259" t="s">
        <v>1</v>
      </c>
      <c r="N365" s="260" t="s">
        <v>38</v>
      </c>
      <c r="O365" s="90"/>
      <c r="P365" s="224">
        <f>O365*H365</f>
        <v>0</v>
      </c>
      <c r="Q365" s="224">
        <v>1</v>
      </c>
      <c r="R365" s="224">
        <f>Q365*H365</f>
        <v>0.33200000000000002</v>
      </c>
      <c r="S365" s="224">
        <v>0</v>
      </c>
      <c r="T365" s="225">
        <f>S365*H365</f>
        <v>0</v>
      </c>
      <c r="U365" s="37"/>
      <c r="V365" s="37"/>
      <c r="W365" s="37"/>
      <c r="X365" s="37"/>
      <c r="Y365" s="37"/>
      <c r="Z365" s="37"/>
      <c r="AA365" s="37"/>
      <c r="AB365" s="37"/>
      <c r="AC365" s="37"/>
      <c r="AD365" s="37"/>
      <c r="AE365" s="37"/>
      <c r="AR365" s="226" t="s">
        <v>100</v>
      </c>
      <c r="AT365" s="226" t="s">
        <v>200</v>
      </c>
      <c r="AU365" s="226" t="s">
        <v>82</v>
      </c>
      <c r="AY365" s="16" t="s">
        <v>128</v>
      </c>
      <c r="BE365" s="227">
        <f>IF(N365="základní",J365,0)</f>
        <v>0</v>
      </c>
      <c r="BF365" s="227">
        <f>IF(N365="snížená",J365,0)</f>
        <v>0</v>
      </c>
      <c r="BG365" s="227">
        <f>IF(N365="zákl. přenesená",J365,0)</f>
        <v>0</v>
      </c>
      <c r="BH365" s="227">
        <f>IF(N365="sníž. přenesená",J365,0)</f>
        <v>0</v>
      </c>
      <c r="BI365" s="227">
        <f>IF(N365="nulová",J365,0)</f>
        <v>0</v>
      </c>
      <c r="BJ365" s="16" t="s">
        <v>78</v>
      </c>
      <c r="BK365" s="227">
        <f>ROUND(I365*H365,2)</f>
        <v>0</v>
      </c>
      <c r="BL365" s="16" t="s">
        <v>88</v>
      </c>
      <c r="BM365" s="226" t="s">
        <v>1562</v>
      </c>
    </row>
    <row r="366" s="2" customFormat="1">
      <c r="A366" s="37"/>
      <c r="B366" s="38"/>
      <c r="C366" s="39"/>
      <c r="D366" s="228" t="s">
        <v>160</v>
      </c>
      <c r="E366" s="39"/>
      <c r="F366" s="239" t="s">
        <v>401</v>
      </c>
      <c r="G366" s="39"/>
      <c r="H366" s="39"/>
      <c r="I366" s="230"/>
      <c r="J366" s="39"/>
      <c r="K366" s="39"/>
      <c r="L366" s="43"/>
      <c r="M366" s="231"/>
      <c r="N366" s="232"/>
      <c r="O366" s="90"/>
      <c r="P366" s="90"/>
      <c r="Q366" s="90"/>
      <c r="R366" s="90"/>
      <c r="S366" s="90"/>
      <c r="T366" s="91"/>
      <c r="U366" s="37"/>
      <c r="V366" s="37"/>
      <c r="W366" s="37"/>
      <c r="X366" s="37"/>
      <c r="Y366" s="37"/>
      <c r="Z366" s="37"/>
      <c r="AA366" s="37"/>
      <c r="AB366" s="37"/>
      <c r="AC366" s="37"/>
      <c r="AD366" s="37"/>
      <c r="AE366" s="37"/>
      <c r="AT366" s="16" t="s">
        <v>160</v>
      </c>
      <c r="AU366" s="16" t="s">
        <v>82</v>
      </c>
    </row>
    <row r="367" s="2" customFormat="1">
      <c r="A367" s="37"/>
      <c r="B367" s="38"/>
      <c r="C367" s="39"/>
      <c r="D367" s="228" t="s">
        <v>134</v>
      </c>
      <c r="E367" s="39"/>
      <c r="F367" s="229" t="s">
        <v>403</v>
      </c>
      <c r="G367" s="39"/>
      <c r="H367" s="39"/>
      <c r="I367" s="230"/>
      <c r="J367" s="39"/>
      <c r="K367" s="39"/>
      <c r="L367" s="43"/>
      <c r="M367" s="231"/>
      <c r="N367" s="232"/>
      <c r="O367" s="90"/>
      <c r="P367" s="90"/>
      <c r="Q367" s="90"/>
      <c r="R367" s="90"/>
      <c r="S367" s="90"/>
      <c r="T367" s="91"/>
      <c r="U367" s="37"/>
      <c r="V367" s="37"/>
      <c r="W367" s="37"/>
      <c r="X367" s="37"/>
      <c r="Y367" s="37"/>
      <c r="Z367" s="37"/>
      <c r="AA367" s="37"/>
      <c r="AB367" s="37"/>
      <c r="AC367" s="37"/>
      <c r="AD367" s="37"/>
      <c r="AE367" s="37"/>
      <c r="AT367" s="16" t="s">
        <v>134</v>
      </c>
      <c r="AU367" s="16" t="s">
        <v>82</v>
      </c>
    </row>
    <row r="368" s="13" customFormat="1">
      <c r="A368" s="13"/>
      <c r="B368" s="240"/>
      <c r="C368" s="241"/>
      <c r="D368" s="228" t="s">
        <v>162</v>
      </c>
      <c r="E368" s="242" t="s">
        <v>1</v>
      </c>
      <c r="F368" s="243" t="s">
        <v>1563</v>
      </c>
      <c r="G368" s="241"/>
      <c r="H368" s="244">
        <v>0.33200000000000002</v>
      </c>
      <c r="I368" s="245"/>
      <c r="J368" s="241"/>
      <c r="K368" s="241"/>
      <c r="L368" s="246"/>
      <c r="M368" s="247"/>
      <c r="N368" s="248"/>
      <c r="O368" s="248"/>
      <c r="P368" s="248"/>
      <c r="Q368" s="248"/>
      <c r="R368" s="248"/>
      <c r="S368" s="248"/>
      <c r="T368" s="249"/>
      <c r="U368" s="13"/>
      <c r="V368" s="13"/>
      <c r="W368" s="13"/>
      <c r="X368" s="13"/>
      <c r="Y368" s="13"/>
      <c r="Z368" s="13"/>
      <c r="AA368" s="13"/>
      <c r="AB368" s="13"/>
      <c r="AC368" s="13"/>
      <c r="AD368" s="13"/>
      <c r="AE368" s="13"/>
      <c r="AT368" s="250" t="s">
        <v>162</v>
      </c>
      <c r="AU368" s="250" t="s">
        <v>82</v>
      </c>
      <c r="AV368" s="13" t="s">
        <v>82</v>
      </c>
      <c r="AW368" s="13" t="s">
        <v>30</v>
      </c>
      <c r="AX368" s="13" t="s">
        <v>78</v>
      </c>
      <c r="AY368" s="250" t="s">
        <v>128</v>
      </c>
    </row>
    <row r="369" s="2" customFormat="1" ht="16.5" customHeight="1">
      <c r="A369" s="37"/>
      <c r="B369" s="38"/>
      <c r="C369" s="251" t="s">
        <v>180</v>
      </c>
      <c r="D369" s="251" t="s">
        <v>200</v>
      </c>
      <c r="E369" s="252" t="s">
        <v>406</v>
      </c>
      <c r="F369" s="253" t="s">
        <v>407</v>
      </c>
      <c r="G369" s="254" t="s">
        <v>220</v>
      </c>
      <c r="H369" s="255">
        <v>0.012</v>
      </c>
      <c r="I369" s="256"/>
      <c r="J369" s="257">
        <f>ROUND(I369*H369,2)</f>
        <v>0</v>
      </c>
      <c r="K369" s="253" t="s">
        <v>158</v>
      </c>
      <c r="L369" s="258"/>
      <c r="M369" s="259" t="s">
        <v>1</v>
      </c>
      <c r="N369" s="260" t="s">
        <v>38</v>
      </c>
      <c r="O369" s="90"/>
      <c r="P369" s="224">
        <f>O369*H369</f>
        <v>0</v>
      </c>
      <c r="Q369" s="224">
        <v>1</v>
      </c>
      <c r="R369" s="224">
        <f>Q369*H369</f>
        <v>0.012</v>
      </c>
      <c r="S369" s="224">
        <v>0</v>
      </c>
      <c r="T369" s="225">
        <f>S369*H369</f>
        <v>0</v>
      </c>
      <c r="U369" s="37"/>
      <c r="V369" s="37"/>
      <c r="W369" s="37"/>
      <c r="X369" s="37"/>
      <c r="Y369" s="37"/>
      <c r="Z369" s="37"/>
      <c r="AA369" s="37"/>
      <c r="AB369" s="37"/>
      <c r="AC369" s="37"/>
      <c r="AD369" s="37"/>
      <c r="AE369" s="37"/>
      <c r="AR369" s="226" t="s">
        <v>100</v>
      </c>
      <c r="AT369" s="226" t="s">
        <v>200</v>
      </c>
      <c r="AU369" s="226" t="s">
        <v>82</v>
      </c>
      <c r="AY369" s="16" t="s">
        <v>128</v>
      </c>
      <c r="BE369" s="227">
        <f>IF(N369="základní",J369,0)</f>
        <v>0</v>
      </c>
      <c r="BF369" s="227">
        <f>IF(N369="snížená",J369,0)</f>
        <v>0</v>
      </c>
      <c r="BG369" s="227">
        <f>IF(N369="zákl. přenesená",J369,0)</f>
        <v>0</v>
      </c>
      <c r="BH369" s="227">
        <f>IF(N369="sníž. přenesená",J369,0)</f>
        <v>0</v>
      </c>
      <c r="BI369" s="227">
        <f>IF(N369="nulová",J369,0)</f>
        <v>0</v>
      </c>
      <c r="BJ369" s="16" t="s">
        <v>78</v>
      </c>
      <c r="BK369" s="227">
        <f>ROUND(I369*H369,2)</f>
        <v>0</v>
      </c>
      <c r="BL369" s="16" t="s">
        <v>88</v>
      </c>
      <c r="BM369" s="226" t="s">
        <v>1564</v>
      </c>
    </row>
    <row r="370" s="2" customFormat="1">
      <c r="A370" s="37"/>
      <c r="B370" s="38"/>
      <c r="C370" s="39"/>
      <c r="D370" s="228" t="s">
        <v>160</v>
      </c>
      <c r="E370" s="39"/>
      <c r="F370" s="239" t="s">
        <v>407</v>
      </c>
      <c r="G370" s="39"/>
      <c r="H370" s="39"/>
      <c r="I370" s="230"/>
      <c r="J370" s="39"/>
      <c r="K370" s="39"/>
      <c r="L370" s="43"/>
      <c r="M370" s="231"/>
      <c r="N370" s="232"/>
      <c r="O370" s="90"/>
      <c r="P370" s="90"/>
      <c r="Q370" s="90"/>
      <c r="R370" s="90"/>
      <c r="S370" s="90"/>
      <c r="T370" s="91"/>
      <c r="U370" s="37"/>
      <c r="V370" s="37"/>
      <c r="W370" s="37"/>
      <c r="X370" s="37"/>
      <c r="Y370" s="37"/>
      <c r="Z370" s="37"/>
      <c r="AA370" s="37"/>
      <c r="AB370" s="37"/>
      <c r="AC370" s="37"/>
      <c r="AD370" s="37"/>
      <c r="AE370" s="37"/>
      <c r="AT370" s="16" t="s">
        <v>160</v>
      </c>
      <c r="AU370" s="16" t="s">
        <v>82</v>
      </c>
    </row>
    <row r="371" s="2" customFormat="1">
      <c r="A371" s="37"/>
      <c r="B371" s="38"/>
      <c r="C371" s="39"/>
      <c r="D371" s="228" t="s">
        <v>134</v>
      </c>
      <c r="E371" s="39"/>
      <c r="F371" s="229" t="s">
        <v>409</v>
      </c>
      <c r="G371" s="39"/>
      <c r="H371" s="39"/>
      <c r="I371" s="230"/>
      <c r="J371" s="39"/>
      <c r="K371" s="39"/>
      <c r="L371" s="43"/>
      <c r="M371" s="231"/>
      <c r="N371" s="232"/>
      <c r="O371" s="90"/>
      <c r="P371" s="90"/>
      <c r="Q371" s="90"/>
      <c r="R371" s="90"/>
      <c r="S371" s="90"/>
      <c r="T371" s="91"/>
      <c r="U371" s="37"/>
      <c r="V371" s="37"/>
      <c r="W371" s="37"/>
      <c r="X371" s="37"/>
      <c r="Y371" s="37"/>
      <c r="Z371" s="37"/>
      <c r="AA371" s="37"/>
      <c r="AB371" s="37"/>
      <c r="AC371" s="37"/>
      <c r="AD371" s="37"/>
      <c r="AE371" s="37"/>
      <c r="AT371" s="16" t="s">
        <v>134</v>
      </c>
      <c r="AU371" s="16" t="s">
        <v>82</v>
      </c>
    </row>
    <row r="372" s="13" customFormat="1">
      <c r="A372" s="13"/>
      <c r="B372" s="240"/>
      <c r="C372" s="241"/>
      <c r="D372" s="228" t="s">
        <v>162</v>
      </c>
      <c r="E372" s="242" t="s">
        <v>1</v>
      </c>
      <c r="F372" s="243" t="s">
        <v>1565</v>
      </c>
      <c r="G372" s="241"/>
      <c r="H372" s="244">
        <v>0.012</v>
      </c>
      <c r="I372" s="245"/>
      <c r="J372" s="241"/>
      <c r="K372" s="241"/>
      <c r="L372" s="246"/>
      <c r="M372" s="247"/>
      <c r="N372" s="248"/>
      <c r="O372" s="248"/>
      <c r="P372" s="248"/>
      <c r="Q372" s="248"/>
      <c r="R372" s="248"/>
      <c r="S372" s="248"/>
      <c r="T372" s="249"/>
      <c r="U372" s="13"/>
      <c r="V372" s="13"/>
      <c r="W372" s="13"/>
      <c r="X372" s="13"/>
      <c r="Y372" s="13"/>
      <c r="Z372" s="13"/>
      <c r="AA372" s="13"/>
      <c r="AB372" s="13"/>
      <c r="AC372" s="13"/>
      <c r="AD372" s="13"/>
      <c r="AE372" s="13"/>
      <c r="AT372" s="250" t="s">
        <v>162</v>
      </c>
      <c r="AU372" s="250" t="s">
        <v>82</v>
      </c>
      <c r="AV372" s="13" t="s">
        <v>82</v>
      </c>
      <c r="AW372" s="13" t="s">
        <v>30</v>
      </c>
      <c r="AX372" s="13" t="s">
        <v>78</v>
      </c>
      <c r="AY372" s="250" t="s">
        <v>128</v>
      </c>
    </row>
    <row r="373" s="2" customFormat="1" ht="21.75" customHeight="1">
      <c r="A373" s="37"/>
      <c r="B373" s="38"/>
      <c r="C373" s="251" t="s">
        <v>559</v>
      </c>
      <c r="D373" s="251" t="s">
        <v>200</v>
      </c>
      <c r="E373" s="252" t="s">
        <v>412</v>
      </c>
      <c r="F373" s="253" t="s">
        <v>413</v>
      </c>
      <c r="G373" s="254" t="s">
        <v>220</v>
      </c>
      <c r="H373" s="255">
        <v>0.055</v>
      </c>
      <c r="I373" s="256"/>
      <c r="J373" s="257">
        <f>ROUND(I373*H373,2)</f>
        <v>0</v>
      </c>
      <c r="K373" s="253" t="s">
        <v>158</v>
      </c>
      <c r="L373" s="258"/>
      <c r="M373" s="259" t="s">
        <v>1</v>
      </c>
      <c r="N373" s="260" t="s">
        <v>38</v>
      </c>
      <c r="O373" s="90"/>
      <c r="P373" s="224">
        <f>O373*H373</f>
        <v>0</v>
      </c>
      <c r="Q373" s="224">
        <v>1</v>
      </c>
      <c r="R373" s="224">
        <f>Q373*H373</f>
        <v>0.055</v>
      </c>
      <c r="S373" s="224">
        <v>0</v>
      </c>
      <c r="T373" s="225">
        <f>S373*H373</f>
        <v>0</v>
      </c>
      <c r="U373" s="37"/>
      <c r="V373" s="37"/>
      <c r="W373" s="37"/>
      <c r="X373" s="37"/>
      <c r="Y373" s="37"/>
      <c r="Z373" s="37"/>
      <c r="AA373" s="37"/>
      <c r="AB373" s="37"/>
      <c r="AC373" s="37"/>
      <c r="AD373" s="37"/>
      <c r="AE373" s="37"/>
      <c r="AR373" s="226" t="s">
        <v>100</v>
      </c>
      <c r="AT373" s="226" t="s">
        <v>200</v>
      </c>
      <c r="AU373" s="226" t="s">
        <v>82</v>
      </c>
      <c r="AY373" s="16" t="s">
        <v>128</v>
      </c>
      <c r="BE373" s="227">
        <f>IF(N373="základní",J373,0)</f>
        <v>0</v>
      </c>
      <c r="BF373" s="227">
        <f>IF(N373="snížená",J373,0)</f>
        <v>0</v>
      </c>
      <c r="BG373" s="227">
        <f>IF(N373="zákl. přenesená",J373,0)</f>
        <v>0</v>
      </c>
      <c r="BH373" s="227">
        <f>IF(N373="sníž. přenesená",J373,0)</f>
        <v>0</v>
      </c>
      <c r="BI373" s="227">
        <f>IF(N373="nulová",J373,0)</f>
        <v>0</v>
      </c>
      <c r="BJ373" s="16" t="s">
        <v>78</v>
      </c>
      <c r="BK373" s="227">
        <f>ROUND(I373*H373,2)</f>
        <v>0</v>
      </c>
      <c r="BL373" s="16" t="s">
        <v>88</v>
      </c>
      <c r="BM373" s="226" t="s">
        <v>1566</v>
      </c>
    </row>
    <row r="374" s="2" customFormat="1">
      <c r="A374" s="37"/>
      <c r="B374" s="38"/>
      <c r="C374" s="39"/>
      <c r="D374" s="228" t="s">
        <v>160</v>
      </c>
      <c r="E374" s="39"/>
      <c r="F374" s="239" t="s">
        <v>413</v>
      </c>
      <c r="G374" s="39"/>
      <c r="H374" s="39"/>
      <c r="I374" s="230"/>
      <c r="J374" s="39"/>
      <c r="K374" s="39"/>
      <c r="L374" s="43"/>
      <c r="M374" s="231"/>
      <c r="N374" s="232"/>
      <c r="O374" s="90"/>
      <c r="P374" s="90"/>
      <c r="Q374" s="90"/>
      <c r="R374" s="90"/>
      <c r="S374" s="90"/>
      <c r="T374" s="91"/>
      <c r="U374" s="37"/>
      <c r="V374" s="37"/>
      <c r="W374" s="37"/>
      <c r="X374" s="37"/>
      <c r="Y374" s="37"/>
      <c r="Z374" s="37"/>
      <c r="AA374" s="37"/>
      <c r="AB374" s="37"/>
      <c r="AC374" s="37"/>
      <c r="AD374" s="37"/>
      <c r="AE374" s="37"/>
      <c r="AT374" s="16" t="s">
        <v>160</v>
      </c>
      <c r="AU374" s="16" t="s">
        <v>82</v>
      </c>
    </row>
    <row r="375" s="2" customFormat="1">
      <c r="A375" s="37"/>
      <c r="B375" s="38"/>
      <c r="C375" s="39"/>
      <c r="D375" s="228" t="s">
        <v>134</v>
      </c>
      <c r="E375" s="39"/>
      <c r="F375" s="229" t="s">
        <v>415</v>
      </c>
      <c r="G375" s="39"/>
      <c r="H375" s="39"/>
      <c r="I375" s="230"/>
      <c r="J375" s="39"/>
      <c r="K375" s="39"/>
      <c r="L375" s="43"/>
      <c r="M375" s="231"/>
      <c r="N375" s="232"/>
      <c r="O375" s="90"/>
      <c r="P375" s="90"/>
      <c r="Q375" s="90"/>
      <c r="R375" s="90"/>
      <c r="S375" s="90"/>
      <c r="T375" s="91"/>
      <c r="U375" s="37"/>
      <c r="V375" s="37"/>
      <c r="W375" s="37"/>
      <c r="X375" s="37"/>
      <c r="Y375" s="37"/>
      <c r="Z375" s="37"/>
      <c r="AA375" s="37"/>
      <c r="AB375" s="37"/>
      <c r="AC375" s="37"/>
      <c r="AD375" s="37"/>
      <c r="AE375" s="37"/>
      <c r="AT375" s="16" t="s">
        <v>134</v>
      </c>
      <c r="AU375" s="16" t="s">
        <v>82</v>
      </c>
    </row>
    <row r="376" s="13" customFormat="1">
      <c r="A376" s="13"/>
      <c r="B376" s="240"/>
      <c r="C376" s="241"/>
      <c r="D376" s="228" t="s">
        <v>162</v>
      </c>
      <c r="E376" s="242" t="s">
        <v>1</v>
      </c>
      <c r="F376" s="243" t="s">
        <v>1567</v>
      </c>
      <c r="G376" s="241"/>
      <c r="H376" s="244">
        <v>0.055</v>
      </c>
      <c r="I376" s="245"/>
      <c r="J376" s="241"/>
      <c r="K376" s="241"/>
      <c r="L376" s="246"/>
      <c r="M376" s="247"/>
      <c r="N376" s="248"/>
      <c r="O376" s="248"/>
      <c r="P376" s="248"/>
      <c r="Q376" s="248"/>
      <c r="R376" s="248"/>
      <c r="S376" s="248"/>
      <c r="T376" s="249"/>
      <c r="U376" s="13"/>
      <c r="V376" s="13"/>
      <c r="W376" s="13"/>
      <c r="X376" s="13"/>
      <c r="Y376" s="13"/>
      <c r="Z376" s="13"/>
      <c r="AA376" s="13"/>
      <c r="AB376" s="13"/>
      <c r="AC376" s="13"/>
      <c r="AD376" s="13"/>
      <c r="AE376" s="13"/>
      <c r="AT376" s="250" t="s">
        <v>162</v>
      </c>
      <c r="AU376" s="250" t="s">
        <v>82</v>
      </c>
      <c r="AV376" s="13" t="s">
        <v>82</v>
      </c>
      <c r="AW376" s="13" t="s">
        <v>30</v>
      </c>
      <c r="AX376" s="13" t="s">
        <v>78</v>
      </c>
      <c r="AY376" s="250" t="s">
        <v>128</v>
      </c>
    </row>
    <row r="377" s="2" customFormat="1" ht="21.75" customHeight="1">
      <c r="A377" s="37"/>
      <c r="B377" s="38"/>
      <c r="C377" s="251" t="s">
        <v>565</v>
      </c>
      <c r="D377" s="251" t="s">
        <v>200</v>
      </c>
      <c r="E377" s="252" t="s">
        <v>418</v>
      </c>
      <c r="F377" s="253" t="s">
        <v>419</v>
      </c>
      <c r="G377" s="254" t="s">
        <v>207</v>
      </c>
      <c r="H377" s="255">
        <v>56</v>
      </c>
      <c r="I377" s="256"/>
      <c r="J377" s="257">
        <f>ROUND(I377*H377,2)</f>
        <v>0</v>
      </c>
      <c r="K377" s="253" t="s">
        <v>158</v>
      </c>
      <c r="L377" s="258"/>
      <c r="M377" s="259" t="s">
        <v>1</v>
      </c>
      <c r="N377" s="260" t="s">
        <v>38</v>
      </c>
      <c r="O377" s="90"/>
      <c r="P377" s="224">
        <f>O377*H377</f>
        <v>0</v>
      </c>
      <c r="Q377" s="224">
        <v>0.00025000000000000001</v>
      </c>
      <c r="R377" s="224">
        <f>Q377*H377</f>
        <v>0.014</v>
      </c>
      <c r="S377" s="224">
        <v>0</v>
      </c>
      <c r="T377" s="225">
        <f>S377*H377</f>
        <v>0</v>
      </c>
      <c r="U377" s="37"/>
      <c r="V377" s="37"/>
      <c r="W377" s="37"/>
      <c r="X377" s="37"/>
      <c r="Y377" s="37"/>
      <c r="Z377" s="37"/>
      <c r="AA377" s="37"/>
      <c r="AB377" s="37"/>
      <c r="AC377" s="37"/>
      <c r="AD377" s="37"/>
      <c r="AE377" s="37"/>
      <c r="AR377" s="226" t="s">
        <v>100</v>
      </c>
      <c r="AT377" s="226" t="s">
        <v>200</v>
      </c>
      <c r="AU377" s="226" t="s">
        <v>82</v>
      </c>
      <c r="AY377" s="16" t="s">
        <v>128</v>
      </c>
      <c r="BE377" s="227">
        <f>IF(N377="základní",J377,0)</f>
        <v>0</v>
      </c>
      <c r="BF377" s="227">
        <f>IF(N377="snížená",J377,0)</f>
        <v>0</v>
      </c>
      <c r="BG377" s="227">
        <f>IF(N377="zákl. přenesená",J377,0)</f>
        <v>0</v>
      </c>
      <c r="BH377" s="227">
        <f>IF(N377="sníž. přenesená",J377,0)</f>
        <v>0</v>
      </c>
      <c r="BI377" s="227">
        <f>IF(N377="nulová",J377,0)</f>
        <v>0</v>
      </c>
      <c r="BJ377" s="16" t="s">
        <v>78</v>
      </c>
      <c r="BK377" s="227">
        <f>ROUND(I377*H377,2)</f>
        <v>0</v>
      </c>
      <c r="BL377" s="16" t="s">
        <v>88</v>
      </c>
      <c r="BM377" s="226" t="s">
        <v>1568</v>
      </c>
    </row>
    <row r="378" s="2" customFormat="1">
      <c r="A378" s="37"/>
      <c r="B378" s="38"/>
      <c r="C378" s="39"/>
      <c r="D378" s="228" t="s">
        <v>160</v>
      </c>
      <c r="E378" s="39"/>
      <c r="F378" s="239" t="s">
        <v>419</v>
      </c>
      <c r="G378" s="39"/>
      <c r="H378" s="39"/>
      <c r="I378" s="230"/>
      <c r="J378" s="39"/>
      <c r="K378" s="39"/>
      <c r="L378" s="43"/>
      <c r="M378" s="231"/>
      <c r="N378" s="232"/>
      <c r="O378" s="90"/>
      <c r="P378" s="90"/>
      <c r="Q378" s="90"/>
      <c r="R378" s="90"/>
      <c r="S378" s="90"/>
      <c r="T378" s="91"/>
      <c r="U378" s="37"/>
      <c r="V378" s="37"/>
      <c r="W378" s="37"/>
      <c r="X378" s="37"/>
      <c r="Y378" s="37"/>
      <c r="Z378" s="37"/>
      <c r="AA378" s="37"/>
      <c r="AB378" s="37"/>
      <c r="AC378" s="37"/>
      <c r="AD378" s="37"/>
      <c r="AE378" s="37"/>
      <c r="AT378" s="16" t="s">
        <v>160</v>
      </c>
      <c r="AU378" s="16" t="s">
        <v>82</v>
      </c>
    </row>
    <row r="379" s="13" customFormat="1">
      <c r="A379" s="13"/>
      <c r="B379" s="240"/>
      <c r="C379" s="241"/>
      <c r="D379" s="228" t="s">
        <v>162</v>
      </c>
      <c r="E379" s="242" t="s">
        <v>1</v>
      </c>
      <c r="F379" s="243" t="s">
        <v>1569</v>
      </c>
      <c r="G379" s="241"/>
      <c r="H379" s="244">
        <v>56</v>
      </c>
      <c r="I379" s="245"/>
      <c r="J379" s="241"/>
      <c r="K379" s="241"/>
      <c r="L379" s="246"/>
      <c r="M379" s="247"/>
      <c r="N379" s="248"/>
      <c r="O379" s="248"/>
      <c r="P379" s="248"/>
      <c r="Q379" s="248"/>
      <c r="R379" s="248"/>
      <c r="S379" s="248"/>
      <c r="T379" s="249"/>
      <c r="U379" s="13"/>
      <c r="V379" s="13"/>
      <c r="W379" s="13"/>
      <c r="X379" s="13"/>
      <c r="Y379" s="13"/>
      <c r="Z379" s="13"/>
      <c r="AA379" s="13"/>
      <c r="AB379" s="13"/>
      <c r="AC379" s="13"/>
      <c r="AD379" s="13"/>
      <c r="AE379" s="13"/>
      <c r="AT379" s="250" t="s">
        <v>162</v>
      </c>
      <c r="AU379" s="250" t="s">
        <v>82</v>
      </c>
      <c r="AV379" s="13" t="s">
        <v>82</v>
      </c>
      <c r="AW379" s="13" t="s">
        <v>30</v>
      </c>
      <c r="AX379" s="13" t="s">
        <v>78</v>
      </c>
      <c r="AY379" s="250" t="s">
        <v>128</v>
      </c>
    </row>
    <row r="380" s="2" customFormat="1">
      <c r="A380" s="37"/>
      <c r="B380" s="38"/>
      <c r="C380" s="215" t="s">
        <v>572</v>
      </c>
      <c r="D380" s="215" t="s">
        <v>129</v>
      </c>
      <c r="E380" s="216" t="s">
        <v>423</v>
      </c>
      <c r="F380" s="217" t="s">
        <v>424</v>
      </c>
      <c r="G380" s="218" t="s">
        <v>176</v>
      </c>
      <c r="H380" s="219">
        <v>30</v>
      </c>
      <c r="I380" s="220"/>
      <c r="J380" s="221">
        <f>ROUND(I380*H380,2)</f>
        <v>0</v>
      </c>
      <c r="K380" s="217" t="s">
        <v>158</v>
      </c>
      <c r="L380" s="43"/>
      <c r="M380" s="222" t="s">
        <v>1</v>
      </c>
      <c r="N380" s="223" t="s">
        <v>38</v>
      </c>
      <c r="O380" s="90"/>
      <c r="P380" s="224">
        <f>O380*H380</f>
        <v>0</v>
      </c>
      <c r="Q380" s="224">
        <v>0.00033</v>
      </c>
      <c r="R380" s="224">
        <f>Q380*H380</f>
        <v>0.0098999999999999991</v>
      </c>
      <c r="S380" s="224">
        <v>0</v>
      </c>
      <c r="T380" s="225">
        <f>S380*H380</f>
        <v>0</v>
      </c>
      <c r="U380" s="37"/>
      <c r="V380" s="37"/>
      <c r="W380" s="37"/>
      <c r="X380" s="37"/>
      <c r="Y380" s="37"/>
      <c r="Z380" s="37"/>
      <c r="AA380" s="37"/>
      <c r="AB380" s="37"/>
      <c r="AC380" s="37"/>
      <c r="AD380" s="37"/>
      <c r="AE380" s="37"/>
      <c r="AR380" s="226" t="s">
        <v>88</v>
      </c>
      <c r="AT380" s="226" t="s">
        <v>129</v>
      </c>
      <c r="AU380" s="226" t="s">
        <v>82</v>
      </c>
      <c r="AY380" s="16" t="s">
        <v>128</v>
      </c>
      <c r="BE380" s="227">
        <f>IF(N380="základní",J380,0)</f>
        <v>0</v>
      </c>
      <c r="BF380" s="227">
        <f>IF(N380="snížená",J380,0)</f>
        <v>0</v>
      </c>
      <c r="BG380" s="227">
        <f>IF(N380="zákl. přenesená",J380,0)</f>
        <v>0</v>
      </c>
      <c r="BH380" s="227">
        <f>IF(N380="sníž. přenesená",J380,0)</f>
        <v>0</v>
      </c>
      <c r="BI380" s="227">
        <f>IF(N380="nulová",J380,0)</f>
        <v>0</v>
      </c>
      <c r="BJ380" s="16" t="s">
        <v>78</v>
      </c>
      <c r="BK380" s="227">
        <f>ROUND(I380*H380,2)</f>
        <v>0</v>
      </c>
      <c r="BL380" s="16" t="s">
        <v>88</v>
      </c>
      <c r="BM380" s="226" t="s">
        <v>1570</v>
      </c>
    </row>
    <row r="381" s="2" customFormat="1">
      <c r="A381" s="37"/>
      <c r="B381" s="38"/>
      <c r="C381" s="39"/>
      <c r="D381" s="228" t="s">
        <v>160</v>
      </c>
      <c r="E381" s="39"/>
      <c r="F381" s="239" t="s">
        <v>426</v>
      </c>
      <c r="G381" s="39"/>
      <c r="H381" s="39"/>
      <c r="I381" s="230"/>
      <c r="J381" s="39"/>
      <c r="K381" s="39"/>
      <c r="L381" s="43"/>
      <c r="M381" s="231"/>
      <c r="N381" s="232"/>
      <c r="O381" s="90"/>
      <c r="P381" s="90"/>
      <c r="Q381" s="90"/>
      <c r="R381" s="90"/>
      <c r="S381" s="90"/>
      <c r="T381" s="91"/>
      <c r="U381" s="37"/>
      <c r="V381" s="37"/>
      <c r="W381" s="37"/>
      <c r="X381" s="37"/>
      <c r="Y381" s="37"/>
      <c r="Z381" s="37"/>
      <c r="AA381" s="37"/>
      <c r="AB381" s="37"/>
      <c r="AC381" s="37"/>
      <c r="AD381" s="37"/>
      <c r="AE381" s="37"/>
      <c r="AT381" s="16" t="s">
        <v>160</v>
      </c>
      <c r="AU381" s="16" t="s">
        <v>82</v>
      </c>
    </row>
    <row r="382" s="13" customFormat="1">
      <c r="A382" s="13"/>
      <c r="B382" s="240"/>
      <c r="C382" s="241"/>
      <c r="D382" s="228" t="s">
        <v>162</v>
      </c>
      <c r="E382" s="242" t="s">
        <v>1</v>
      </c>
      <c r="F382" s="243" t="s">
        <v>330</v>
      </c>
      <c r="G382" s="241"/>
      <c r="H382" s="244">
        <v>30</v>
      </c>
      <c r="I382" s="245"/>
      <c r="J382" s="241"/>
      <c r="K382" s="241"/>
      <c r="L382" s="246"/>
      <c r="M382" s="247"/>
      <c r="N382" s="248"/>
      <c r="O382" s="248"/>
      <c r="P382" s="248"/>
      <c r="Q382" s="248"/>
      <c r="R382" s="248"/>
      <c r="S382" s="248"/>
      <c r="T382" s="249"/>
      <c r="U382" s="13"/>
      <c r="V382" s="13"/>
      <c r="W382" s="13"/>
      <c r="X382" s="13"/>
      <c r="Y382" s="13"/>
      <c r="Z382" s="13"/>
      <c r="AA382" s="13"/>
      <c r="AB382" s="13"/>
      <c r="AC382" s="13"/>
      <c r="AD382" s="13"/>
      <c r="AE382" s="13"/>
      <c r="AT382" s="250" t="s">
        <v>162</v>
      </c>
      <c r="AU382" s="250" t="s">
        <v>82</v>
      </c>
      <c r="AV382" s="13" t="s">
        <v>82</v>
      </c>
      <c r="AW382" s="13" t="s">
        <v>30</v>
      </c>
      <c r="AX382" s="13" t="s">
        <v>78</v>
      </c>
      <c r="AY382" s="250" t="s">
        <v>128</v>
      </c>
    </row>
    <row r="383" s="2" customFormat="1" ht="16.5" customHeight="1">
      <c r="A383" s="37"/>
      <c r="B383" s="38"/>
      <c r="C383" s="215" t="s">
        <v>579</v>
      </c>
      <c r="D383" s="215" t="s">
        <v>129</v>
      </c>
      <c r="E383" s="216" t="s">
        <v>428</v>
      </c>
      <c r="F383" s="217" t="s">
        <v>429</v>
      </c>
      <c r="G383" s="218" t="s">
        <v>176</v>
      </c>
      <c r="H383" s="219">
        <v>30</v>
      </c>
      <c r="I383" s="220"/>
      <c r="J383" s="221">
        <f>ROUND(I383*H383,2)</f>
        <v>0</v>
      </c>
      <c r="K383" s="217" t="s">
        <v>158</v>
      </c>
      <c r="L383" s="43"/>
      <c r="M383" s="222" t="s">
        <v>1</v>
      </c>
      <c r="N383" s="223" t="s">
        <v>38</v>
      </c>
      <c r="O383" s="90"/>
      <c r="P383" s="224">
        <f>O383*H383</f>
        <v>0</v>
      </c>
      <c r="Q383" s="224">
        <v>0</v>
      </c>
      <c r="R383" s="224">
        <f>Q383*H383</f>
        <v>0</v>
      </c>
      <c r="S383" s="224">
        <v>0</v>
      </c>
      <c r="T383" s="225">
        <f>S383*H383</f>
        <v>0</v>
      </c>
      <c r="U383" s="37"/>
      <c r="V383" s="37"/>
      <c r="W383" s="37"/>
      <c r="X383" s="37"/>
      <c r="Y383" s="37"/>
      <c r="Z383" s="37"/>
      <c r="AA383" s="37"/>
      <c r="AB383" s="37"/>
      <c r="AC383" s="37"/>
      <c r="AD383" s="37"/>
      <c r="AE383" s="37"/>
      <c r="AR383" s="226" t="s">
        <v>88</v>
      </c>
      <c r="AT383" s="226" t="s">
        <v>129</v>
      </c>
      <c r="AU383" s="226" t="s">
        <v>82</v>
      </c>
      <c r="AY383" s="16" t="s">
        <v>128</v>
      </c>
      <c r="BE383" s="227">
        <f>IF(N383="základní",J383,0)</f>
        <v>0</v>
      </c>
      <c r="BF383" s="227">
        <f>IF(N383="snížená",J383,0)</f>
        <v>0</v>
      </c>
      <c r="BG383" s="227">
        <f>IF(N383="zákl. přenesená",J383,0)</f>
        <v>0</v>
      </c>
      <c r="BH383" s="227">
        <f>IF(N383="sníž. přenesená",J383,0)</f>
        <v>0</v>
      </c>
      <c r="BI383" s="227">
        <f>IF(N383="nulová",J383,0)</f>
        <v>0</v>
      </c>
      <c r="BJ383" s="16" t="s">
        <v>78</v>
      </c>
      <c r="BK383" s="227">
        <f>ROUND(I383*H383,2)</f>
        <v>0</v>
      </c>
      <c r="BL383" s="16" t="s">
        <v>88</v>
      </c>
      <c r="BM383" s="226" t="s">
        <v>1571</v>
      </c>
    </row>
    <row r="384" s="2" customFormat="1">
      <c r="A384" s="37"/>
      <c r="B384" s="38"/>
      <c r="C384" s="39"/>
      <c r="D384" s="228" t="s">
        <v>160</v>
      </c>
      <c r="E384" s="39"/>
      <c r="F384" s="239" t="s">
        <v>431</v>
      </c>
      <c r="G384" s="39"/>
      <c r="H384" s="39"/>
      <c r="I384" s="230"/>
      <c r="J384" s="39"/>
      <c r="K384" s="39"/>
      <c r="L384" s="43"/>
      <c r="M384" s="231"/>
      <c r="N384" s="232"/>
      <c r="O384" s="90"/>
      <c r="P384" s="90"/>
      <c r="Q384" s="90"/>
      <c r="R384" s="90"/>
      <c r="S384" s="90"/>
      <c r="T384" s="91"/>
      <c r="U384" s="37"/>
      <c r="V384" s="37"/>
      <c r="W384" s="37"/>
      <c r="X384" s="37"/>
      <c r="Y384" s="37"/>
      <c r="Z384" s="37"/>
      <c r="AA384" s="37"/>
      <c r="AB384" s="37"/>
      <c r="AC384" s="37"/>
      <c r="AD384" s="37"/>
      <c r="AE384" s="37"/>
      <c r="AT384" s="16" t="s">
        <v>160</v>
      </c>
      <c r="AU384" s="16" t="s">
        <v>82</v>
      </c>
    </row>
    <row r="385" s="13" customFormat="1">
      <c r="A385" s="13"/>
      <c r="B385" s="240"/>
      <c r="C385" s="241"/>
      <c r="D385" s="228" t="s">
        <v>162</v>
      </c>
      <c r="E385" s="242" t="s">
        <v>1</v>
      </c>
      <c r="F385" s="243" t="s">
        <v>330</v>
      </c>
      <c r="G385" s="241"/>
      <c r="H385" s="244">
        <v>30</v>
      </c>
      <c r="I385" s="245"/>
      <c r="J385" s="241"/>
      <c r="K385" s="241"/>
      <c r="L385" s="246"/>
      <c r="M385" s="247"/>
      <c r="N385" s="248"/>
      <c r="O385" s="248"/>
      <c r="P385" s="248"/>
      <c r="Q385" s="248"/>
      <c r="R385" s="248"/>
      <c r="S385" s="248"/>
      <c r="T385" s="249"/>
      <c r="U385" s="13"/>
      <c r="V385" s="13"/>
      <c r="W385" s="13"/>
      <c r="X385" s="13"/>
      <c r="Y385" s="13"/>
      <c r="Z385" s="13"/>
      <c r="AA385" s="13"/>
      <c r="AB385" s="13"/>
      <c r="AC385" s="13"/>
      <c r="AD385" s="13"/>
      <c r="AE385" s="13"/>
      <c r="AT385" s="250" t="s">
        <v>162</v>
      </c>
      <c r="AU385" s="250" t="s">
        <v>82</v>
      </c>
      <c r="AV385" s="13" t="s">
        <v>82</v>
      </c>
      <c r="AW385" s="13" t="s">
        <v>30</v>
      </c>
      <c r="AX385" s="13" t="s">
        <v>78</v>
      </c>
      <c r="AY385" s="250" t="s">
        <v>128</v>
      </c>
    </row>
    <row r="386" s="2" customFormat="1">
      <c r="A386" s="37"/>
      <c r="B386" s="38"/>
      <c r="C386" s="215" t="s">
        <v>584</v>
      </c>
      <c r="D386" s="215" t="s">
        <v>129</v>
      </c>
      <c r="E386" s="216" t="s">
        <v>433</v>
      </c>
      <c r="F386" s="217" t="s">
        <v>434</v>
      </c>
      <c r="G386" s="218" t="s">
        <v>176</v>
      </c>
      <c r="H386" s="219">
        <v>24</v>
      </c>
      <c r="I386" s="220"/>
      <c r="J386" s="221">
        <f>ROUND(I386*H386,2)</f>
        <v>0</v>
      </c>
      <c r="K386" s="217" t="s">
        <v>1</v>
      </c>
      <c r="L386" s="43"/>
      <c r="M386" s="222" t="s">
        <v>1</v>
      </c>
      <c r="N386" s="223" t="s">
        <v>38</v>
      </c>
      <c r="O386" s="90"/>
      <c r="P386" s="224">
        <f>O386*H386</f>
        <v>0</v>
      </c>
      <c r="Q386" s="224">
        <v>0.13944999999999999</v>
      </c>
      <c r="R386" s="224">
        <f>Q386*H386</f>
        <v>3.3468</v>
      </c>
      <c r="S386" s="224">
        <v>0</v>
      </c>
      <c r="T386" s="225">
        <f>S386*H386</f>
        <v>0</v>
      </c>
      <c r="U386" s="37"/>
      <c r="V386" s="37"/>
      <c r="W386" s="37"/>
      <c r="X386" s="37"/>
      <c r="Y386" s="37"/>
      <c r="Z386" s="37"/>
      <c r="AA386" s="37"/>
      <c r="AB386" s="37"/>
      <c r="AC386" s="37"/>
      <c r="AD386" s="37"/>
      <c r="AE386" s="37"/>
      <c r="AR386" s="226" t="s">
        <v>88</v>
      </c>
      <c r="AT386" s="226" t="s">
        <v>129</v>
      </c>
      <c r="AU386" s="226" t="s">
        <v>82</v>
      </c>
      <c r="AY386" s="16" t="s">
        <v>128</v>
      </c>
      <c r="BE386" s="227">
        <f>IF(N386="základní",J386,0)</f>
        <v>0</v>
      </c>
      <c r="BF386" s="227">
        <f>IF(N386="snížená",J386,0)</f>
        <v>0</v>
      </c>
      <c r="BG386" s="227">
        <f>IF(N386="zákl. přenesená",J386,0)</f>
        <v>0</v>
      </c>
      <c r="BH386" s="227">
        <f>IF(N386="sníž. přenesená",J386,0)</f>
        <v>0</v>
      </c>
      <c r="BI386" s="227">
        <f>IF(N386="nulová",J386,0)</f>
        <v>0</v>
      </c>
      <c r="BJ386" s="16" t="s">
        <v>78</v>
      </c>
      <c r="BK386" s="227">
        <f>ROUND(I386*H386,2)</f>
        <v>0</v>
      </c>
      <c r="BL386" s="16" t="s">
        <v>88</v>
      </c>
      <c r="BM386" s="226" t="s">
        <v>1572</v>
      </c>
    </row>
    <row r="387" s="2" customFormat="1">
      <c r="A387" s="37"/>
      <c r="B387" s="38"/>
      <c r="C387" s="39"/>
      <c r="D387" s="228" t="s">
        <v>160</v>
      </c>
      <c r="E387" s="39"/>
      <c r="F387" s="239" t="s">
        <v>436</v>
      </c>
      <c r="G387" s="39"/>
      <c r="H387" s="39"/>
      <c r="I387" s="230"/>
      <c r="J387" s="39"/>
      <c r="K387" s="39"/>
      <c r="L387" s="43"/>
      <c r="M387" s="231"/>
      <c r="N387" s="232"/>
      <c r="O387" s="90"/>
      <c r="P387" s="90"/>
      <c r="Q387" s="90"/>
      <c r="R387" s="90"/>
      <c r="S387" s="90"/>
      <c r="T387" s="91"/>
      <c r="U387" s="37"/>
      <c r="V387" s="37"/>
      <c r="W387" s="37"/>
      <c r="X387" s="37"/>
      <c r="Y387" s="37"/>
      <c r="Z387" s="37"/>
      <c r="AA387" s="37"/>
      <c r="AB387" s="37"/>
      <c r="AC387" s="37"/>
      <c r="AD387" s="37"/>
      <c r="AE387" s="37"/>
      <c r="AT387" s="16" t="s">
        <v>160</v>
      </c>
      <c r="AU387" s="16" t="s">
        <v>82</v>
      </c>
    </row>
    <row r="388" s="2" customFormat="1">
      <c r="A388" s="37"/>
      <c r="B388" s="38"/>
      <c r="C388" s="39"/>
      <c r="D388" s="228" t="s">
        <v>134</v>
      </c>
      <c r="E388" s="39"/>
      <c r="F388" s="229" t="s">
        <v>437</v>
      </c>
      <c r="G388" s="39"/>
      <c r="H388" s="39"/>
      <c r="I388" s="230"/>
      <c r="J388" s="39"/>
      <c r="K388" s="39"/>
      <c r="L388" s="43"/>
      <c r="M388" s="231"/>
      <c r="N388" s="232"/>
      <c r="O388" s="90"/>
      <c r="P388" s="90"/>
      <c r="Q388" s="90"/>
      <c r="R388" s="90"/>
      <c r="S388" s="90"/>
      <c r="T388" s="91"/>
      <c r="U388" s="37"/>
      <c r="V388" s="37"/>
      <c r="W388" s="37"/>
      <c r="X388" s="37"/>
      <c r="Y388" s="37"/>
      <c r="Z388" s="37"/>
      <c r="AA388" s="37"/>
      <c r="AB388" s="37"/>
      <c r="AC388" s="37"/>
      <c r="AD388" s="37"/>
      <c r="AE388" s="37"/>
      <c r="AT388" s="16" t="s">
        <v>134</v>
      </c>
      <c r="AU388" s="16" t="s">
        <v>82</v>
      </c>
    </row>
    <row r="389" s="13" customFormat="1">
      <c r="A389" s="13"/>
      <c r="B389" s="240"/>
      <c r="C389" s="241"/>
      <c r="D389" s="228" t="s">
        <v>162</v>
      </c>
      <c r="E389" s="242" t="s">
        <v>1</v>
      </c>
      <c r="F389" s="243" t="s">
        <v>1573</v>
      </c>
      <c r="G389" s="241"/>
      <c r="H389" s="244">
        <v>24</v>
      </c>
      <c r="I389" s="245"/>
      <c r="J389" s="241"/>
      <c r="K389" s="241"/>
      <c r="L389" s="246"/>
      <c r="M389" s="247"/>
      <c r="N389" s="248"/>
      <c r="O389" s="248"/>
      <c r="P389" s="248"/>
      <c r="Q389" s="248"/>
      <c r="R389" s="248"/>
      <c r="S389" s="248"/>
      <c r="T389" s="249"/>
      <c r="U389" s="13"/>
      <c r="V389" s="13"/>
      <c r="W389" s="13"/>
      <c r="X389" s="13"/>
      <c r="Y389" s="13"/>
      <c r="Z389" s="13"/>
      <c r="AA389" s="13"/>
      <c r="AB389" s="13"/>
      <c r="AC389" s="13"/>
      <c r="AD389" s="13"/>
      <c r="AE389" s="13"/>
      <c r="AT389" s="250" t="s">
        <v>162</v>
      </c>
      <c r="AU389" s="250" t="s">
        <v>82</v>
      </c>
      <c r="AV389" s="13" t="s">
        <v>82</v>
      </c>
      <c r="AW389" s="13" t="s">
        <v>30</v>
      </c>
      <c r="AX389" s="13" t="s">
        <v>78</v>
      </c>
      <c r="AY389" s="250" t="s">
        <v>128</v>
      </c>
    </row>
    <row r="390" s="2" customFormat="1">
      <c r="A390" s="37"/>
      <c r="B390" s="38"/>
      <c r="C390" s="215" t="s">
        <v>591</v>
      </c>
      <c r="D390" s="215" t="s">
        <v>129</v>
      </c>
      <c r="E390" s="216" t="s">
        <v>440</v>
      </c>
      <c r="F390" s="217" t="s">
        <v>434</v>
      </c>
      <c r="G390" s="218" t="s">
        <v>176</v>
      </c>
      <c r="H390" s="219">
        <v>6</v>
      </c>
      <c r="I390" s="220"/>
      <c r="J390" s="221">
        <f>ROUND(I390*H390,2)</f>
        <v>0</v>
      </c>
      <c r="K390" s="217" t="s">
        <v>1</v>
      </c>
      <c r="L390" s="43"/>
      <c r="M390" s="222" t="s">
        <v>1</v>
      </c>
      <c r="N390" s="223" t="s">
        <v>38</v>
      </c>
      <c r="O390" s="90"/>
      <c r="P390" s="224">
        <f>O390*H390</f>
        <v>0</v>
      </c>
      <c r="Q390" s="224">
        <v>0.13944999999999999</v>
      </c>
      <c r="R390" s="224">
        <f>Q390*H390</f>
        <v>0.8367</v>
      </c>
      <c r="S390" s="224">
        <v>0</v>
      </c>
      <c r="T390" s="225">
        <f>S390*H390</f>
        <v>0</v>
      </c>
      <c r="U390" s="37"/>
      <c r="V390" s="37"/>
      <c r="W390" s="37"/>
      <c r="X390" s="37"/>
      <c r="Y390" s="37"/>
      <c r="Z390" s="37"/>
      <c r="AA390" s="37"/>
      <c r="AB390" s="37"/>
      <c r="AC390" s="37"/>
      <c r="AD390" s="37"/>
      <c r="AE390" s="37"/>
      <c r="AR390" s="226" t="s">
        <v>88</v>
      </c>
      <c r="AT390" s="226" t="s">
        <v>129</v>
      </c>
      <c r="AU390" s="226" t="s">
        <v>82</v>
      </c>
      <c r="AY390" s="16" t="s">
        <v>128</v>
      </c>
      <c r="BE390" s="227">
        <f>IF(N390="základní",J390,0)</f>
        <v>0</v>
      </c>
      <c r="BF390" s="227">
        <f>IF(N390="snížená",J390,0)</f>
        <v>0</v>
      </c>
      <c r="BG390" s="227">
        <f>IF(N390="zákl. přenesená",J390,0)</f>
        <v>0</v>
      </c>
      <c r="BH390" s="227">
        <f>IF(N390="sníž. přenesená",J390,0)</f>
        <v>0</v>
      </c>
      <c r="BI390" s="227">
        <f>IF(N390="nulová",J390,0)</f>
        <v>0</v>
      </c>
      <c r="BJ390" s="16" t="s">
        <v>78</v>
      </c>
      <c r="BK390" s="227">
        <f>ROUND(I390*H390,2)</f>
        <v>0</v>
      </c>
      <c r="BL390" s="16" t="s">
        <v>88</v>
      </c>
      <c r="BM390" s="226" t="s">
        <v>1574</v>
      </c>
    </row>
    <row r="391" s="2" customFormat="1">
      <c r="A391" s="37"/>
      <c r="B391" s="38"/>
      <c r="C391" s="39"/>
      <c r="D391" s="228" t="s">
        <v>160</v>
      </c>
      <c r="E391" s="39"/>
      <c r="F391" s="239" t="s">
        <v>436</v>
      </c>
      <c r="G391" s="39"/>
      <c r="H391" s="39"/>
      <c r="I391" s="230"/>
      <c r="J391" s="39"/>
      <c r="K391" s="39"/>
      <c r="L391" s="43"/>
      <c r="M391" s="231"/>
      <c r="N391" s="232"/>
      <c r="O391" s="90"/>
      <c r="P391" s="90"/>
      <c r="Q391" s="90"/>
      <c r="R391" s="90"/>
      <c r="S391" s="90"/>
      <c r="T391" s="91"/>
      <c r="U391" s="37"/>
      <c r="V391" s="37"/>
      <c r="W391" s="37"/>
      <c r="X391" s="37"/>
      <c r="Y391" s="37"/>
      <c r="Z391" s="37"/>
      <c r="AA391" s="37"/>
      <c r="AB391" s="37"/>
      <c r="AC391" s="37"/>
      <c r="AD391" s="37"/>
      <c r="AE391" s="37"/>
      <c r="AT391" s="16" t="s">
        <v>160</v>
      </c>
      <c r="AU391" s="16" t="s">
        <v>82</v>
      </c>
    </row>
    <row r="392" s="2" customFormat="1">
      <c r="A392" s="37"/>
      <c r="B392" s="38"/>
      <c r="C392" s="39"/>
      <c r="D392" s="228" t="s">
        <v>134</v>
      </c>
      <c r="E392" s="39"/>
      <c r="F392" s="229" t="s">
        <v>442</v>
      </c>
      <c r="G392" s="39"/>
      <c r="H392" s="39"/>
      <c r="I392" s="230"/>
      <c r="J392" s="39"/>
      <c r="K392" s="39"/>
      <c r="L392" s="43"/>
      <c r="M392" s="231"/>
      <c r="N392" s="232"/>
      <c r="O392" s="90"/>
      <c r="P392" s="90"/>
      <c r="Q392" s="90"/>
      <c r="R392" s="90"/>
      <c r="S392" s="90"/>
      <c r="T392" s="91"/>
      <c r="U392" s="37"/>
      <c r="V392" s="37"/>
      <c r="W392" s="37"/>
      <c r="X392" s="37"/>
      <c r="Y392" s="37"/>
      <c r="Z392" s="37"/>
      <c r="AA392" s="37"/>
      <c r="AB392" s="37"/>
      <c r="AC392" s="37"/>
      <c r="AD392" s="37"/>
      <c r="AE392" s="37"/>
      <c r="AT392" s="16" t="s">
        <v>134</v>
      </c>
      <c r="AU392" s="16" t="s">
        <v>82</v>
      </c>
    </row>
    <row r="393" s="13" customFormat="1">
      <c r="A393" s="13"/>
      <c r="B393" s="240"/>
      <c r="C393" s="241"/>
      <c r="D393" s="228" t="s">
        <v>162</v>
      </c>
      <c r="E393" s="242" t="s">
        <v>1</v>
      </c>
      <c r="F393" s="243" t="s">
        <v>1575</v>
      </c>
      <c r="G393" s="241"/>
      <c r="H393" s="244">
        <v>6</v>
      </c>
      <c r="I393" s="245"/>
      <c r="J393" s="241"/>
      <c r="K393" s="241"/>
      <c r="L393" s="246"/>
      <c r="M393" s="247"/>
      <c r="N393" s="248"/>
      <c r="O393" s="248"/>
      <c r="P393" s="248"/>
      <c r="Q393" s="248"/>
      <c r="R393" s="248"/>
      <c r="S393" s="248"/>
      <c r="T393" s="249"/>
      <c r="U393" s="13"/>
      <c r="V393" s="13"/>
      <c r="W393" s="13"/>
      <c r="X393" s="13"/>
      <c r="Y393" s="13"/>
      <c r="Z393" s="13"/>
      <c r="AA393" s="13"/>
      <c r="AB393" s="13"/>
      <c r="AC393" s="13"/>
      <c r="AD393" s="13"/>
      <c r="AE393" s="13"/>
      <c r="AT393" s="250" t="s">
        <v>162</v>
      </c>
      <c r="AU393" s="250" t="s">
        <v>82</v>
      </c>
      <c r="AV393" s="13" t="s">
        <v>82</v>
      </c>
      <c r="AW393" s="13" t="s">
        <v>30</v>
      </c>
      <c r="AX393" s="13" t="s">
        <v>78</v>
      </c>
      <c r="AY393" s="250" t="s">
        <v>128</v>
      </c>
    </row>
    <row r="394" s="2" customFormat="1" ht="16.5" customHeight="1">
      <c r="A394" s="37"/>
      <c r="B394" s="38"/>
      <c r="C394" s="251" t="s">
        <v>598</v>
      </c>
      <c r="D394" s="251" t="s">
        <v>200</v>
      </c>
      <c r="E394" s="252" t="s">
        <v>445</v>
      </c>
      <c r="F394" s="253" t="s">
        <v>446</v>
      </c>
      <c r="G394" s="254" t="s">
        <v>176</v>
      </c>
      <c r="H394" s="255">
        <v>6.1200000000000001</v>
      </c>
      <c r="I394" s="256"/>
      <c r="J394" s="257">
        <f>ROUND(I394*H394,2)</f>
        <v>0</v>
      </c>
      <c r="K394" s="253" t="s">
        <v>158</v>
      </c>
      <c r="L394" s="258"/>
      <c r="M394" s="259" t="s">
        <v>1</v>
      </c>
      <c r="N394" s="260" t="s">
        <v>38</v>
      </c>
      <c r="O394" s="90"/>
      <c r="P394" s="224">
        <f>O394*H394</f>
        <v>0</v>
      </c>
      <c r="Q394" s="224">
        <v>0.14999999999999999</v>
      </c>
      <c r="R394" s="224">
        <f>Q394*H394</f>
        <v>0.91799999999999993</v>
      </c>
      <c r="S394" s="224">
        <v>0</v>
      </c>
      <c r="T394" s="225">
        <f>S394*H394</f>
        <v>0</v>
      </c>
      <c r="U394" s="37"/>
      <c r="V394" s="37"/>
      <c r="W394" s="37"/>
      <c r="X394" s="37"/>
      <c r="Y394" s="37"/>
      <c r="Z394" s="37"/>
      <c r="AA394" s="37"/>
      <c r="AB394" s="37"/>
      <c r="AC394" s="37"/>
      <c r="AD394" s="37"/>
      <c r="AE394" s="37"/>
      <c r="AR394" s="226" t="s">
        <v>100</v>
      </c>
      <c r="AT394" s="226" t="s">
        <v>200</v>
      </c>
      <c r="AU394" s="226" t="s">
        <v>82</v>
      </c>
      <c r="AY394" s="16" t="s">
        <v>128</v>
      </c>
      <c r="BE394" s="227">
        <f>IF(N394="základní",J394,0)</f>
        <v>0</v>
      </c>
      <c r="BF394" s="227">
        <f>IF(N394="snížená",J394,0)</f>
        <v>0</v>
      </c>
      <c r="BG394" s="227">
        <f>IF(N394="zákl. přenesená",J394,0)</f>
        <v>0</v>
      </c>
      <c r="BH394" s="227">
        <f>IF(N394="sníž. přenesená",J394,0)</f>
        <v>0</v>
      </c>
      <c r="BI394" s="227">
        <f>IF(N394="nulová",J394,0)</f>
        <v>0</v>
      </c>
      <c r="BJ394" s="16" t="s">
        <v>78</v>
      </c>
      <c r="BK394" s="227">
        <f>ROUND(I394*H394,2)</f>
        <v>0</v>
      </c>
      <c r="BL394" s="16" t="s">
        <v>88</v>
      </c>
      <c r="BM394" s="226" t="s">
        <v>1576</v>
      </c>
    </row>
    <row r="395" s="2" customFormat="1">
      <c r="A395" s="37"/>
      <c r="B395" s="38"/>
      <c r="C395" s="39"/>
      <c r="D395" s="228" t="s">
        <v>160</v>
      </c>
      <c r="E395" s="39"/>
      <c r="F395" s="239" t="s">
        <v>446</v>
      </c>
      <c r="G395" s="39"/>
      <c r="H395" s="39"/>
      <c r="I395" s="230"/>
      <c r="J395" s="39"/>
      <c r="K395" s="39"/>
      <c r="L395" s="43"/>
      <c r="M395" s="231"/>
      <c r="N395" s="232"/>
      <c r="O395" s="90"/>
      <c r="P395" s="90"/>
      <c r="Q395" s="90"/>
      <c r="R395" s="90"/>
      <c r="S395" s="90"/>
      <c r="T395" s="91"/>
      <c r="U395" s="37"/>
      <c r="V395" s="37"/>
      <c r="W395" s="37"/>
      <c r="X395" s="37"/>
      <c r="Y395" s="37"/>
      <c r="Z395" s="37"/>
      <c r="AA395" s="37"/>
      <c r="AB395" s="37"/>
      <c r="AC395" s="37"/>
      <c r="AD395" s="37"/>
      <c r="AE395" s="37"/>
      <c r="AT395" s="16" t="s">
        <v>160</v>
      </c>
      <c r="AU395" s="16" t="s">
        <v>82</v>
      </c>
    </row>
    <row r="396" s="2" customFormat="1">
      <c r="A396" s="37"/>
      <c r="B396" s="38"/>
      <c r="C396" s="39"/>
      <c r="D396" s="228" t="s">
        <v>134</v>
      </c>
      <c r="E396" s="39"/>
      <c r="F396" s="229" t="s">
        <v>448</v>
      </c>
      <c r="G396" s="39"/>
      <c r="H396" s="39"/>
      <c r="I396" s="230"/>
      <c r="J396" s="39"/>
      <c r="K396" s="39"/>
      <c r="L396" s="43"/>
      <c r="M396" s="231"/>
      <c r="N396" s="232"/>
      <c r="O396" s="90"/>
      <c r="P396" s="90"/>
      <c r="Q396" s="90"/>
      <c r="R396" s="90"/>
      <c r="S396" s="90"/>
      <c r="T396" s="91"/>
      <c r="U396" s="37"/>
      <c r="V396" s="37"/>
      <c r="W396" s="37"/>
      <c r="X396" s="37"/>
      <c r="Y396" s="37"/>
      <c r="Z396" s="37"/>
      <c r="AA396" s="37"/>
      <c r="AB396" s="37"/>
      <c r="AC396" s="37"/>
      <c r="AD396" s="37"/>
      <c r="AE396" s="37"/>
      <c r="AT396" s="16" t="s">
        <v>134</v>
      </c>
      <c r="AU396" s="16" t="s">
        <v>82</v>
      </c>
    </row>
    <row r="397" s="13" customFormat="1">
      <c r="A397" s="13"/>
      <c r="B397" s="240"/>
      <c r="C397" s="241"/>
      <c r="D397" s="228" t="s">
        <v>162</v>
      </c>
      <c r="E397" s="241"/>
      <c r="F397" s="243" t="s">
        <v>1577</v>
      </c>
      <c r="G397" s="241"/>
      <c r="H397" s="244">
        <v>6.1200000000000001</v>
      </c>
      <c r="I397" s="245"/>
      <c r="J397" s="241"/>
      <c r="K397" s="241"/>
      <c r="L397" s="246"/>
      <c r="M397" s="247"/>
      <c r="N397" s="248"/>
      <c r="O397" s="248"/>
      <c r="P397" s="248"/>
      <c r="Q397" s="248"/>
      <c r="R397" s="248"/>
      <c r="S397" s="248"/>
      <c r="T397" s="249"/>
      <c r="U397" s="13"/>
      <c r="V397" s="13"/>
      <c r="W397" s="13"/>
      <c r="X397" s="13"/>
      <c r="Y397" s="13"/>
      <c r="Z397" s="13"/>
      <c r="AA397" s="13"/>
      <c r="AB397" s="13"/>
      <c r="AC397" s="13"/>
      <c r="AD397" s="13"/>
      <c r="AE397" s="13"/>
      <c r="AT397" s="250" t="s">
        <v>162</v>
      </c>
      <c r="AU397" s="250" t="s">
        <v>82</v>
      </c>
      <c r="AV397" s="13" t="s">
        <v>82</v>
      </c>
      <c r="AW397" s="13" t="s">
        <v>4</v>
      </c>
      <c r="AX397" s="13" t="s">
        <v>78</v>
      </c>
      <c r="AY397" s="250" t="s">
        <v>128</v>
      </c>
    </row>
    <row r="398" s="2" customFormat="1">
      <c r="A398" s="37"/>
      <c r="B398" s="38"/>
      <c r="C398" s="215" t="s">
        <v>604</v>
      </c>
      <c r="D398" s="215" t="s">
        <v>129</v>
      </c>
      <c r="E398" s="216" t="s">
        <v>451</v>
      </c>
      <c r="F398" s="217" t="s">
        <v>452</v>
      </c>
      <c r="G398" s="218" t="s">
        <v>176</v>
      </c>
      <c r="H398" s="219">
        <v>129</v>
      </c>
      <c r="I398" s="220"/>
      <c r="J398" s="221">
        <f>ROUND(I398*H398,2)</f>
        <v>0</v>
      </c>
      <c r="K398" s="217" t="s">
        <v>158</v>
      </c>
      <c r="L398" s="43"/>
      <c r="M398" s="222" t="s">
        <v>1</v>
      </c>
      <c r="N398" s="223" t="s">
        <v>38</v>
      </c>
      <c r="O398" s="90"/>
      <c r="P398" s="224">
        <f>O398*H398</f>
        <v>0</v>
      </c>
      <c r="Q398" s="224">
        <v>0.00034000000000000002</v>
      </c>
      <c r="R398" s="224">
        <f>Q398*H398</f>
        <v>0.043860000000000003</v>
      </c>
      <c r="S398" s="224">
        <v>0</v>
      </c>
      <c r="T398" s="225">
        <f>S398*H398</f>
        <v>0</v>
      </c>
      <c r="U398" s="37"/>
      <c r="V398" s="37"/>
      <c r="W398" s="37"/>
      <c r="X398" s="37"/>
      <c r="Y398" s="37"/>
      <c r="Z398" s="37"/>
      <c r="AA398" s="37"/>
      <c r="AB398" s="37"/>
      <c r="AC398" s="37"/>
      <c r="AD398" s="37"/>
      <c r="AE398" s="37"/>
      <c r="AR398" s="226" t="s">
        <v>88</v>
      </c>
      <c r="AT398" s="226" t="s">
        <v>129</v>
      </c>
      <c r="AU398" s="226" t="s">
        <v>82</v>
      </c>
      <c r="AY398" s="16" t="s">
        <v>128</v>
      </c>
      <c r="BE398" s="227">
        <f>IF(N398="základní",J398,0)</f>
        <v>0</v>
      </c>
      <c r="BF398" s="227">
        <f>IF(N398="snížená",J398,0)</f>
        <v>0</v>
      </c>
      <c r="BG398" s="227">
        <f>IF(N398="zákl. přenesená",J398,0)</f>
        <v>0</v>
      </c>
      <c r="BH398" s="227">
        <f>IF(N398="sníž. přenesená",J398,0)</f>
        <v>0</v>
      </c>
      <c r="BI398" s="227">
        <f>IF(N398="nulová",J398,0)</f>
        <v>0</v>
      </c>
      <c r="BJ398" s="16" t="s">
        <v>78</v>
      </c>
      <c r="BK398" s="227">
        <f>ROUND(I398*H398,2)</f>
        <v>0</v>
      </c>
      <c r="BL398" s="16" t="s">
        <v>88</v>
      </c>
      <c r="BM398" s="226" t="s">
        <v>1578</v>
      </c>
    </row>
    <row r="399" s="2" customFormat="1">
      <c r="A399" s="37"/>
      <c r="B399" s="38"/>
      <c r="C399" s="39"/>
      <c r="D399" s="228" t="s">
        <v>160</v>
      </c>
      <c r="E399" s="39"/>
      <c r="F399" s="239" t="s">
        <v>454</v>
      </c>
      <c r="G399" s="39"/>
      <c r="H399" s="39"/>
      <c r="I399" s="230"/>
      <c r="J399" s="39"/>
      <c r="K399" s="39"/>
      <c r="L399" s="43"/>
      <c r="M399" s="231"/>
      <c r="N399" s="232"/>
      <c r="O399" s="90"/>
      <c r="P399" s="90"/>
      <c r="Q399" s="90"/>
      <c r="R399" s="90"/>
      <c r="S399" s="90"/>
      <c r="T399" s="91"/>
      <c r="U399" s="37"/>
      <c r="V399" s="37"/>
      <c r="W399" s="37"/>
      <c r="X399" s="37"/>
      <c r="Y399" s="37"/>
      <c r="Z399" s="37"/>
      <c r="AA399" s="37"/>
      <c r="AB399" s="37"/>
      <c r="AC399" s="37"/>
      <c r="AD399" s="37"/>
      <c r="AE399" s="37"/>
      <c r="AT399" s="16" t="s">
        <v>160</v>
      </c>
      <c r="AU399" s="16" t="s">
        <v>82</v>
      </c>
    </row>
    <row r="400" s="2" customFormat="1">
      <c r="A400" s="37"/>
      <c r="B400" s="38"/>
      <c r="C400" s="39"/>
      <c r="D400" s="228" t="s">
        <v>134</v>
      </c>
      <c r="E400" s="39"/>
      <c r="F400" s="229" t="s">
        <v>894</v>
      </c>
      <c r="G400" s="39"/>
      <c r="H400" s="39"/>
      <c r="I400" s="230"/>
      <c r="J400" s="39"/>
      <c r="K400" s="39"/>
      <c r="L400" s="43"/>
      <c r="M400" s="231"/>
      <c r="N400" s="232"/>
      <c r="O400" s="90"/>
      <c r="P400" s="90"/>
      <c r="Q400" s="90"/>
      <c r="R400" s="90"/>
      <c r="S400" s="90"/>
      <c r="T400" s="91"/>
      <c r="U400" s="37"/>
      <c r="V400" s="37"/>
      <c r="W400" s="37"/>
      <c r="X400" s="37"/>
      <c r="Y400" s="37"/>
      <c r="Z400" s="37"/>
      <c r="AA400" s="37"/>
      <c r="AB400" s="37"/>
      <c r="AC400" s="37"/>
      <c r="AD400" s="37"/>
      <c r="AE400" s="37"/>
      <c r="AT400" s="16" t="s">
        <v>134</v>
      </c>
      <c r="AU400" s="16" t="s">
        <v>82</v>
      </c>
    </row>
    <row r="401" s="13" customFormat="1">
      <c r="A401" s="13"/>
      <c r="B401" s="240"/>
      <c r="C401" s="241"/>
      <c r="D401" s="228" t="s">
        <v>162</v>
      </c>
      <c r="E401" s="242" t="s">
        <v>1</v>
      </c>
      <c r="F401" s="243" t="s">
        <v>1579</v>
      </c>
      <c r="G401" s="241"/>
      <c r="H401" s="244">
        <v>129</v>
      </c>
      <c r="I401" s="245"/>
      <c r="J401" s="241"/>
      <c r="K401" s="241"/>
      <c r="L401" s="246"/>
      <c r="M401" s="247"/>
      <c r="N401" s="248"/>
      <c r="O401" s="248"/>
      <c r="P401" s="248"/>
      <c r="Q401" s="248"/>
      <c r="R401" s="248"/>
      <c r="S401" s="248"/>
      <c r="T401" s="249"/>
      <c r="U401" s="13"/>
      <c r="V401" s="13"/>
      <c r="W401" s="13"/>
      <c r="X401" s="13"/>
      <c r="Y401" s="13"/>
      <c r="Z401" s="13"/>
      <c r="AA401" s="13"/>
      <c r="AB401" s="13"/>
      <c r="AC401" s="13"/>
      <c r="AD401" s="13"/>
      <c r="AE401" s="13"/>
      <c r="AT401" s="250" t="s">
        <v>162</v>
      </c>
      <c r="AU401" s="250" t="s">
        <v>82</v>
      </c>
      <c r="AV401" s="13" t="s">
        <v>82</v>
      </c>
      <c r="AW401" s="13" t="s">
        <v>30</v>
      </c>
      <c r="AX401" s="13" t="s">
        <v>78</v>
      </c>
      <c r="AY401" s="250" t="s">
        <v>128</v>
      </c>
    </row>
    <row r="402" s="2" customFormat="1" ht="21.75" customHeight="1">
      <c r="A402" s="37"/>
      <c r="B402" s="38"/>
      <c r="C402" s="215" t="s">
        <v>611</v>
      </c>
      <c r="D402" s="215" t="s">
        <v>129</v>
      </c>
      <c r="E402" s="216" t="s">
        <v>458</v>
      </c>
      <c r="F402" s="217" t="s">
        <v>459</v>
      </c>
      <c r="G402" s="218" t="s">
        <v>176</v>
      </c>
      <c r="H402" s="219">
        <v>66</v>
      </c>
      <c r="I402" s="220"/>
      <c r="J402" s="221">
        <f>ROUND(I402*H402,2)</f>
        <v>0</v>
      </c>
      <c r="K402" s="217" t="s">
        <v>158</v>
      </c>
      <c r="L402" s="43"/>
      <c r="M402" s="222" t="s">
        <v>1</v>
      </c>
      <c r="N402" s="223" t="s">
        <v>38</v>
      </c>
      <c r="O402" s="90"/>
      <c r="P402" s="224">
        <f>O402*H402</f>
        <v>0</v>
      </c>
      <c r="Q402" s="224">
        <v>0</v>
      </c>
      <c r="R402" s="224">
        <f>Q402*H402</f>
        <v>0</v>
      </c>
      <c r="S402" s="224">
        <v>0</v>
      </c>
      <c r="T402" s="225">
        <f>S402*H402</f>
        <v>0</v>
      </c>
      <c r="U402" s="37"/>
      <c r="V402" s="37"/>
      <c r="W402" s="37"/>
      <c r="X402" s="37"/>
      <c r="Y402" s="37"/>
      <c r="Z402" s="37"/>
      <c r="AA402" s="37"/>
      <c r="AB402" s="37"/>
      <c r="AC402" s="37"/>
      <c r="AD402" s="37"/>
      <c r="AE402" s="37"/>
      <c r="AR402" s="226" t="s">
        <v>88</v>
      </c>
      <c r="AT402" s="226" t="s">
        <v>129</v>
      </c>
      <c r="AU402" s="226" t="s">
        <v>82</v>
      </c>
      <c r="AY402" s="16" t="s">
        <v>128</v>
      </c>
      <c r="BE402" s="227">
        <f>IF(N402="základní",J402,0)</f>
        <v>0</v>
      </c>
      <c r="BF402" s="227">
        <f>IF(N402="snížená",J402,0)</f>
        <v>0</v>
      </c>
      <c r="BG402" s="227">
        <f>IF(N402="zákl. přenesená",J402,0)</f>
        <v>0</v>
      </c>
      <c r="BH402" s="227">
        <f>IF(N402="sníž. přenesená",J402,0)</f>
        <v>0</v>
      </c>
      <c r="BI402" s="227">
        <f>IF(N402="nulová",J402,0)</f>
        <v>0</v>
      </c>
      <c r="BJ402" s="16" t="s">
        <v>78</v>
      </c>
      <c r="BK402" s="227">
        <f>ROUND(I402*H402,2)</f>
        <v>0</v>
      </c>
      <c r="BL402" s="16" t="s">
        <v>88</v>
      </c>
      <c r="BM402" s="226" t="s">
        <v>1580</v>
      </c>
    </row>
    <row r="403" s="2" customFormat="1">
      <c r="A403" s="37"/>
      <c r="B403" s="38"/>
      <c r="C403" s="39"/>
      <c r="D403" s="228" t="s">
        <v>160</v>
      </c>
      <c r="E403" s="39"/>
      <c r="F403" s="239" t="s">
        <v>461</v>
      </c>
      <c r="G403" s="39"/>
      <c r="H403" s="39"/>
      <c r="I403" s="230"/>
      <c r="J403" s="39"/>
      <c r="K403" s="39"/>
      <c r="L403" s="43"/>
      <c r="M403" s="231"/>
      <c r="N403" s="232"/>
      <c r="O403" s="90"/>
      <c r="P403" s="90"/>
      <c r="Q403" s="90"/>
      <c r="R403" s="90"/>
      <c r="S403" s="90"/>
      <c r="T403" s="91"/>
      <c r="U403" s="37"/>
      <c r="V403" s="37"/>
      <c r="W403" s="37"/>
      <c r="X403" s="37"/>
      <c r="Y403" s="37"/>
      <c r="Z403" s="37"/>
      <c r="AA403" s="37"/>
      <c r="AB403" s="37"/>
      <c r="AC403" s="37"/>
      <c r="AD403" s="37"/>
      <c r="AE403" s="37"/>
      <c r="AT403" s="16" t="s">
        <v>160</v>
      </c>
      <c r="AU403" s="16" t="s">
        <v>82</v>
      </c>
    </row>
    <row r="404" s="2" customFormat="1">
      <c r="A404" s="37"/>
      <c r="B404" s="38"/>
      <c r="C404" s="39"/>
      <c r="D404" s="228" t="s">
        <v>134</v>
      </c>
      <c r="E404" s="39"/>
      <c r="F404" s="229" t="s">
        <v>462</v>
      </c>
      <c r="G404" s="39"/>
      <c r="H404" s="39"/>
      <c r="I404" s="230"/>
      <c r="J404" s="39"/>
      <c r="K404" s="39"/>
      <c r="L404" s="43"/>
      <c r="M404" s="231"/>
      <c r="N404" s="232"/>
      <c r="O404" s="90"/>
      <c r="P404" s="90"/>
      <c r="Q404" s="90"/>
      <c r="R404" s="90"/>
      <c r="S404" s="90"/>
      <c r="T404" s="91"/>
      <c r="U404" s="37"/>
      <c r="V404" s="37"/>
      <c r="W404" s="37"/>
      <c r="X404" s="37"/>
      <c r="Y404" s="37"/>
      <c r="Z404" s="37"/>
      <c r="AA404" s="37"/>
      <c r="AB404" s="37"/>
      <c r="AC404" s="37"/>
      <c r="AD404" s="37"/>
      <c r="AE404" s="37"/>
      <c r="AT404" s="16" t="s">
        <v>134</v>
      </c>
      <c r="AU404" s="16" t="s">
        <v>82</v>
      </c>
    </row>
    <row r="405" s="13" customFormat="1">
      <c r="A405" s="13"/>
      <c r="B405" s="240"/>
      <c r="C405" s="241"/>
      <c r="D405" s="228" t="s">
        <v>162</v>
      </c>
      <c r="E405" s="242" t="s">
        <v>1</v>
      </c>
      <c r="F405" s="243" t="s">
        <v>1581</v>
      </c>
      <c r="G405" s="241"/>
      <c r="H405" s="244">
        <v>66</v>
      </c>
      <c r="I405" s="245"/>
      <c r="J405" s="241"/>
      <c r="K405" s="241"/>
      <c r="L405" s="246"/>
      <c r="M405" s="247"/>
      <c r="N405" s="248"/>
      <c r="O405" s="248"/>
      <c r="P405" s="248"/>
      <c r="Q405" s="248"/>
      <c r="R405" s="248"/>
      <c r="S405" s="248"/>
      <c r="T405" s="249"/>
      <c r="U405" s="13"/>
      <c r="V405" s="13"/>
      <c r="W405" s="13"/>
      <c r="X405" s="13"/>
      <c r="Y405" s="13"/>
      <c r="Z405" s="13"/>
      <c r="AA405" s="13"/>
      <c r="AB405" s="13"/>
      <c r="AC405" s="13"/>
      <c r="AD405" s="13"/>
      <c r="AE405" s="13"/>
      <c r="AT405" s="250" t="s">
        <v>162</v>
      </c>
      <c r="AU405" s="250" t="s">
        <v>82</v>
      </c>
      <c r="AV405" s="13" t="s">
        <v>82</v>
      </c>
      <c r="AW405" s="13" t="s">
        <v>30</v>
      </c>
      <c r="AX405" s="13" t="s">
        <v>78</v>
      </c>
      <c r="AY405" s="250" t="s">
        <v>128</v>
      </c>
    </row>
    <row r="406" s="2" customFormat="1">
      <c r="A406" s="37"/>
      <c r="B406" s="38"/>
      <c r="C406" s="215" t="s">
        <v>618</v>
      </c>
      <c r="D406" s="215" t="s">
        <v>129</v>
      </c>
      <c r="E406" s="216" t="s">
        <v>465</v>
      </c>
      <c r="F406" s="217" t="s">
        <v>466</v>
      </c>
      <c r="G406" s="218" t="s">
        <v>176</v>
      </c>
      <c r="H406" s="219">
        <v>2.5</v>
      </c>
      <c r="I406" s="220"/>
      <c r="J406" s="221">
        <f>ROUND(I406*H406,2)</f>
        <v>0</v>
      </c>
      <c r="K406" s="217" t="s">
        <v>158</v>
      </c>
      <c r="L406" s="43"/>
      <c r="M406" s="222" t="s">
        <v>1</v>
      </c>
      <c r="N406" s="223" t="s">
        <v>38</v>
      </c>
      <c r="O406" s="90"/>
      <c r="P406" s="224">
        <f>O406*H406</f>
        <v>0</v>
      </c>
      <c r="Q406" s="224">
        <v>0.00017000000000000001</v>
      </c>
      <c r="R406" s="224">
        <f>Q406*H406</f>
        <v>0.00042500000000000003</v>
      </c>
      <c r="S406" s="224">
        <v>0</v>
      </c>
      <c r="T406" s="225">
        <f>S406*H406</f>
        <v>0</v>
      </c>
      <c r="U406" s="37"/>
      <c r="V406" s="37"/>
      <c r="W406" s="37"/>
      <c r="X406" s="37"/>
      <c r="Y406" s="37"/>
      <c r="Z406" s="37"/>
      <c r="AA406" s="37"/>
      <c r="AB406" s="37"/>
      <c r="AC406" s="37"/>
      <c r="AD406" s="37"/>
      <c r="AE406" s="37"/>
      <c r="AR406" s="226" t="s">
        <v>88</v>
      </c>
      <c r="AT406" s="226" t="s">
        <v>129</v>
      </c>
      <c r="AU406" s="226" t="s">
        <v>82</v>
      </c>
      <c r="AY406" s="16" t="s">
        <v>128</v>
      </c>
      <c r="BE406" s="227">
        <f>IF(N406="základní",J406,0)</f>
        <v>0</v>
      </c>
      <c r="BF406" s="227">
        <f>IF(N406="snížená",J406,0)</f>
        <v>0</v>
      </c>
      <c r="BG406" s="227">
        <f>IF(N406="zákl. přenesená",J406,0)</f>
        <v>0</v>
      </c>
      <c r="BH406" s="227">
        <f>IF(N406="sníž. přenesená",J406,0)</f>
        <v>0</v>
      </c>
      <c r="BI406" s="227">
        <f>IF(N406="nulová",J406,0)</f>
        <v>0</v>
      </c>
      <c r="BJ406" s="16" t="s">
        <v>78</v>
      </c>
      <c r="BK406" s="227">
        <f>ROUND(I406*H406,2)</f>
        <v>0</v>
      </c>
      <c r="BL406" s="16" t="s">
        <v>88</v>
      </c>
      <c r="BM406" s="226" t="s">
        <v>1582</v>
      </c>
    </row>
    <row r="407" s="2" customFormat="1">
      <c r="A407" s="37"/>
      <c r="B407" s="38"/>
      <c r="C407" s="39"/>
      <c r="D407" s="228" t="s">
        <v>160</v>
      </c>
      <c r="E407" s="39"/>
      <c r="F407" s="239" t="s">
        <v>468</v>
      </c>
      <c r="G407" s="39"/>
      <c r="H407" s="39"/>
      <c r="I407" s="230"/>
      <c r="J407" s="39"/>
      <c r="K407" s="39"/>
      <c r="L407" s="43"/>
      <c r="M407" s="231"/>
      <c r="N407" s="232"/>
      <c r="O407" s="90"/>
      <c r="P407" s="90"/>
      <c r="Q407" s="90"/>
      <c r="R407" s="90"/>
      <c r="S407" s="90"/>
      <c r="T407" s="91"/>
      <c r="U407" s="37"/>
      <c r="V407" s="37"/>
      <c r="W407" s="37"/>
      <c r="X407" s="37"/>
      <c r="Y407" s="37"/>
      <c r="Z407" s="37"/>
      <c r="AA407" s="37"/>
      <c r="AB407" s="37"/>
      <c r="AC407" s="37"/>
      <c r="AD407" s="37"/>
      <c r="AE407" s="37"/>
      <c r="AT407" s="16" t="s">
        <v>160</v>
      </c>
      <c r="AU407" s="16" t="s">
        <v>82</v>
      </c>
    </row>
    <row r="408" s="13" customFormat="1">
      <c r="A408" s="13"/>
      <c r="B408" s="240"/>
      <c r="C408" s="241"/>
      <c r="D408" s="228" t="s">
        <v>162</v>
      </c>
      <c r="E408" s="242" t="s">
        <v>1</v>
      </c>
      <c r="F408" s="243" t="s">
        <v>1583</v>
      </c>
      <c r="G408" s="241"/>
      <c r="H408" s="244">
        <v>2.5</v>
      </c>
      <c r="I408" s="245"/>
      <c r="J408" s="241"/>
      <c r="K408" s="241"/>
      <c r="L408" s="246"/>
      <c r="M408" s="247"/>
      <c r="N408" s="248"/>
      <c r="O408" s="248"/>
      <c r="P408" s="248"/>
      <c r="Q408" s="248"/>
      <c r="R408" s="248"/>
      <c r="S408" s="248"/>
      <c r="T408" s="249"/>
      <c r="U408" s="13"/>
      <c r="V408" s="13"/>
      <c r="W408" s="13"/>
      <c r="X408" s="13"/>
      <c r="Y408" s="13"/>
      <c r="Z408" s="13"/>
      <c r="AA408" s="13"/>
      <c r="AB408" s="13"/>
      <c r="AC408" s="13"/>
      <c r="AD408" s="13"/>
      <c r="AE408" s="13"/>
      <c r="AT408" s="250" t="s">
        <v>162</v>
      </c>
      <c r="AU408" s="250" t="s">
        <v>82</v>
      </c>
      <c r="AV408" s="13" t="s">
        <v>82</v>
      </c>
      <c r="AW408" s="13" t="s">
        <v>30</v>
      </c>
      <c r="AX408" s="13" t="s">
        <v>78</v>
      </c>
      <c r="AY408" s="250" t="s">
        <v>128</v>
      </c>
    </row>
    <row r="409" s="2" customFormat="1">
      <c r="A409" s="37"/>
      <c r="B409" s="38"/>
      <c r="C409" s="215" t="s">
        <v>625</v>
      </c>
      <c r="D409" s="215" t="s">
        <v>129</v>
      </c>
      <c r="E409" s="216" t="s">
        <v>1584</v>
      </c>
      <c r="F409" s="217" t="s">
        <v>1585</v>
      </c>
      <c r="G409" s="218" t="s">
        <v>176</v>
      </c>
      <c r="H409" s="219">
        <v>1.6000000000000001</v>
      </c>
      <c r="I409" s="220"/>
      <c r="J409" s="221">
        <f>ROUND(I409*H409,2)</f>
        <v>0</v>
      </c>
      <c r="K409" s="217" t="s">
        <v>158</v>
      </c>
      <c r="L409" s="43"/>
      <c r="M409" s="222" t="s">
        <v>1</v>
      </c>
      <c r="N409" s="223" t="s">
        <v>38</v>
      </c>
      <c r="O409" s="90"/>
      <c r="P409" s="224">
        <f>O409*H409</f>
        <v>0</v>
      </c>
      <c r="Q409" s="224">
        <v>0.0024499999999999999</v>
      </c>
      <c r="R409" s="224">
        <f>Q409*H409</f>
        <v>0.0039199999999999999</v>
      </c>
      <c r="S409" s="224">
        <v>0</v>
      </c>
      <c r="T409" s="225">
        <f>S409*H409</f>
        <v>0</v>
      </c>
      <c r="U409" s="37"/>
      <c r="V409" s="37"/>
      <c r="W409" s="37"/>
      <c r="X409" s="37"/>
      <c r="Y409" s="37"/>
      <c r="Z409" s="37"/>
      <c r="AA409" s="37"/>
      <c r="AB409" s="37"/>
      <c r="AC409" s="37"/>
      <c r="AD409" s="37"/>
      <c r="AE409" s="37"/>
      <c r="AR409" s="226" t="s">
        <v>88</v>
      </c>
      <c r="AT409" s="226" t="s">
        <v>129</v>
      </c>
      <c r="AU409" s="226" t="s">
        <v>82</v>
      </c>
      <c r="AY409" s="16" t="s">
        <v>128</v>
      </c>
      <c r="BE409" s="227">
        <f>IF(N409="základní",J409,0)</f>
        <v>0</v>
      </c>
      <c r="BF409" s="227">
        <f>IF(N409="snížená",J409,0)</f>
        <v>0</v>
      </c>
      <c r="BG409" s="227">
        <f>IF(N409="zákl. přenesená",J409,0)</f>
        <v>0</v>
      </c>
      <c r="BH409" s="227">
        <f>IF(N409="sníž. přenesená",J409,0)</f>
        <v>0</v>
      </c>
      <c r="BI409" s="227">
        <f>IF(N409="nulová",J409,0)</f>
        <v>0</v>
      </c>
      <c r="BJ409" s="16" t="s">
        <v>78</v>
      </c>
      <c r="BK409" s="227">
        <f>ROUND(I409*H409,2)</f>
        <v>0</v>
      </c>
      <c r="BL409" s="16" t="s">
        <v>88</v>
      </c>
      <c r="BM409" s="226" t="s">
        <v>1586</v>
      </c>
    </row>
    <row r="410" s="2" customFormat="1">
      <c r="A410" s="37"/>
      <c r="B410" s="38"/>
      <c r="C410" s="39"/>
      <c r="D410" s="228" t="s">
        <v>160</v>
      </c>
      <c r="E410" s="39"/>
      <c r="F410" s="239" t="s">
        <v>1587</v>
      </c>
      <c r="G410" s="39"/>
      <c r="H410" s="39"/>
      <c r="I410" s="230"/>
      <c r="J410" s="39"/>
      <c r="K410" s="39"/>
      <c r="L410" s="43"/>
      <c r="M410" s="231"/>
      <c r="N410" s="232"/>
      <c r="O410" s="90"/>
      <c r="P410" s="90"/>
      <c r="Q410" s="90"/>
      <c r="R410" s="90"/>
      <c r="S410" s="90"/>
      <c r="T410" s="91"/>
      <c r="U410" s="37"/>
      <c r="V410" s="37"/>
      <c r="W410" s="37"/>
      <c r="X410" s="37"/>
      <c r="Y410" s="37"/>
      <c r="Z410" s="37"/>
      <c r="AA410" s="37"/>
      <c r="AB410" s="37"/>
      <c r="AC410" s="37"/>
      <c r="AD410" s="37"/>
      <c r="AE410" s="37"/>
      <c r="AT410" s="16" t="s">
        <v>160</v>
      </c>
      <c r="AU410" s="16" t="s">
        <v>82</v>
      </c>
    </row>
    <row r="411" s="2" customFormat="1">
      <c r="A411" s="37"/>
      <c r="B411" s="38"/>
      <c r="C411" s="39"/>
      <c r="D411" s="228" t="s">
        <v>134</v>
      </c>
      <c r="E411" s="39"/>
      <c r="F411" s="229" t="s">
        <v>1588</v>
      </c>
      <c r="G411" s="39"/>
      <c r="H411" s="39"/>
      <c r="I411" s="230"/>
      <c r="J411" s="39"/>
      <c r="K411" s="39"/>
      <c r="L411" s="43"/>
      <c r="M411" s="231"/>
      <c r="N411" s="232"/>
      <c r="O411" s="90"/>
      <c r="P411" s="90"/>
      <c r="Q411" s="90"/>
      <c r="R411" s="90"/>
      <c r="S411" s="90"/>
      <c r="T411" s="91"/>
      <c r="U411" s="37"/>
      <c r="V411" s="37"/>
      <c r="W411" s="37"/>
      <c r="X411" s="37"/>
      <c r="Y411" s="37"/>
      <c r="Z411" s="37"/>
      <c r="AA411" s="37"/>
      <c r="AB411" s="37"/>
      <c r="AC411" s="37"/>
      <c r="AD411" s="37"/>
      <c r="AE411" s="37"/>
      <c r="AT411" s="16" t="s">
        <v>134</v>
      </c>
      <c r="AU411" s="16" t="s">
        <v>82</v>
      </c>
    </row>
    <row r="412" s="13" customFormat="1">
      <c r="A412" s="13"/>
      <c r="B412" s="240"/>
      <c r="C412" s="241"/>
      <c r="D412" s="228" t="s">
        <v>162</v>
      </c>
      <c r="E412" s="242" t="s">
        <v>1</v>
      </c>
      <c r="F412" s="243" t="s">
        <v>1589</v>
      </c>
      <c r="G412" s="241"/>
      <c r="H412" s="244">
        <v>1.6000000000000001</v>
      </c>
      <c r="I412" s="245"/>
      <c r="J412" s="241"/>
      <c r="K412" s="241"/>
      <c r="L412" s="246"/>
      <c r="M412" s="247"/>
      <c r="N412" s="248"/>
      <c r="O412" s="248"/>
      <c r="P412" s="248"/>
      <c r="Q412" s="248"/>
      <c r="R412" s="248"/>
      <c r="S412" s="248"/>
      <c r="T412" s="249"/>
      <c r="U412" s="13"/>
      <c r="V412" s="13"/>
      <c r="W412" s="13"/>
      <c r="X412" s="13"/>
      <c r="Y412" s="13"/>
      <c r="Z412" s="13"/>
      <c r="AA412" s="13"/>
      <c r="AB412" s="13"/>
      <c r="AC412" s="13"/>
      <c r="AD412" s="13"/>
      <c r="AE412" s="13"/>
      <c r="AT412" s="250" t="s">
        <v>162</v>
      </c>
      <c r="AU412" s="250" t="s">
        <v>82</v>
      </c>
      <c r="AV412" s="13" t="s">
        <v>82</v>
      </c>
      <c r="AW412" s="13" t="s">
        <v>30</v>
      </c>
      <c r="AX412" s="13" t="s">
        <v>78</v>
      </c>
      <c r="AY412" s="250" t="s">
        <v>128</v>
      </c>
    </row>
    <row r="413" s="2" customFormat="1">
      <c r="A413" s="37"/>
      <c r="B413" s="38"/>
      <c r="C413" s="251" t="s">
        <v>632</v>
      </c>
      <c r="D413" s="251" t="s">
        <v>200</v>
      </c>
      <c r="E413" s="252" t="s">
        <v>926</v>
      </c>
      <c r="F413" s="253" t="s">
        <v>927</v>
      </c>
      <c r="G413" s="254" t="s">
        <v>176</v>
      </c>
      <c r="H413" s="255">
        <v>1.6000000000000001</v>
      </c>
      <c r="I413" s="256"/>
      <c r="J413" s="257">
        <f>ROUND(I413*H413,2)</f>
        <v>0</v>
      </c>
      <c r="K413" s="253" t="s">
        <v>158</v>
      </c>
      <c r="L413" s="258"/>
      <c r="M413" s="259" t="s">
        <v>1</v>
      </c>
      <c r="N413" s="260" t="s">
        <v>38</v>
      </c>
      <c r="O413" s="90"/>
      <c r="P413" s="224">
        <f>O413*H413</f>
        <v>0</v>
      </c>
      <c r="Q413" s="224">
        <v>0.017149999999999999</v>
      </c>
      <c r="R413" s="224">
        <f>Q413*H413</f>
        <v>0.027439999999999999</v>
      </c>
      <c r="S413" s="224">
        <v>0</v>
      </c>
      <c r="T413" s="225">
        <f>S413*H413</f>
        <v>0</v>
      </c>
      <c r="U413" s="37"/>
      <c r="V413" s="37"/>
      <c r="W413" s="37"/>
      <c r="X413" s="37"/>
      <c r="Y413" s="37"/>
      <c r="Z413" s="37"/>
      <c r="AA413" s="37"/>
      <c r="AB413" s="37"/>
      <c r="AC413" s="37"/>
      <c r="AD413" s="37"/>
      <c r="AE413" s="37"/>
      <c r="AR413" s="226" t="s">
        <v>100</v>
      </c>
      <c r="AT413" s="226" t="s">
        <v>200</v>
      </c>
      <c r="AU413" s="226" t="s">
        <v>82</v>
      </c>
      <c r="AY413" s="16" t="s">
        <v>128</v>
      </c>
      <c r="BE413" s="227">
        <f>IF(N413="základní",J413,0)</f>
        <v>0</v>
      </c>
      <c r="BF413" s="227">
        <f>IF(N413="snížená",J413,0)</f>
        <v>0</v>
      </c>
      <c r="BG413" s="227">
        <f>IF(N413="zákl. přenesená",J413,0)</f>
        <v>0</v>
      </c>
      <c r="BH413" s="227">
        <f>IF(N413="sníž. přenesená",J413,0)</f>
        <v>0</v>
      </c>
      <c r="BI413" s="227">
        <f>IF(N413="nulová",J413,0)</f>
        <v>0</v>
      </c>
      <c r="BJ413" s="16" t="s">
        <v>78</v>
      </c>
      <c r="BK413" s="227">
        <f>ROUND(I413*H413,2)</f>
        <v>0</v>
      </c>
      <c r="BL413" s="16" t="s">
        <v>88</v>
      </c>
      <c r="BM413" s="226" t="s">
        <v>1590</v>
      </c>
    </row>
    <row r="414" s="2" customFormat="1">
      <c r="A414" s="37"/>
      <c r="B414" s="38"/>
      <c r="C414" s="39"/>
      <c r="D414" s="228" t="s">
        <v>160</v>
      </c>
      <c r="E414" s="39"/>
      <c r="F414" s="239" t="s">
        <v>927</v>
      </c>
      <c r="G414" s="39"/>
      <c r="H414" s="39"/>
      <c r="I414" s="230"/>
      <c r="J414" s="39"/>
      <c r="K414" s="39"/>
      <c r="L414" s="43"/>
      <c r="M414" s="231"/>
      <c r="N414" s="232"/>
      <c r="O414" s="90"/>
      <c r="P414" s="90"/>
      <c r="Q414" s="90"/>
      <c r="R414" s="90"/>
      <c r="S414" s="90"/>
      <c r="T414" s="91"/>
      <c r="U414" s="37"/>
      <c r="V414" s="37"/>
      <c r="W414" s="37"/>
      <c r="X414" s="37"/>
      <c r="Y414" s="37"/>
      <c r="Z414" s="37"/>
      <c r="AA414" s="37"/>
      <c r="AB414" s="37"/>
      <c r="AC414" s="37"/>
      <c r="AD414" s="37"/>
      <c r="AE414" s="37"/>
      <c r="AT414" s="16" t="s">
        <v>160</v>
      </c>
      <c r="AU414" s="16" t="s">
        <v>82</v>
      </c>
    </row>
    <row r="415" s="2" customFormat="1">
      <c r="A415" s="37"/>
      <c r="B415" s="38"/>
      <c r="C415" s="39"/>
      <c r="D415" s="228" t="s">
        <v>134</v>
      </c>
      <c r="E415" s="39"/>
      <c r="F415" s="229" t="s">
        <v>929</v>
      </c>
      <c r="G415" s="39"/>
      <c r="H415" s="39"/>
      <c r="I415" s="230"/>
      <c r="J415" s="39"/>
      <c r="K415" s="39"/>
      <c r="L415" s="43"/>
      <c r="M415" s="231"/>
      <c r="N415" s="232"/>
      <c r="O415" s="90"/>
      <c r="P415" s="90"/>
      <c r="Q415" s="90"/>
      <c r="R415" s="90"/>
      <c r="S415" s="90"/>
      <c r="T415" s="91"/>
      <c r="U415" s="37"/>
      <c r="V415" s="37"/>
      <c r="W415" s="37"/>
      <c r="X415" s="37"/>
      <c r="Y415" s="37"/>
      <c r="Z415" s="37"/>
      <c r="AA415" s="37"/>
      <c r="AB415" s="37"/>
      <c r="AC415" s="37"/>
      <c r="AD415" s="37"/>
      <c r="AE415" s="37"/>
      <c r="AT415" s="16" t="s">
        <v>134</v>
      </c>
      <c r="AU415" s="16" t="s">
        <v>82</v>
      </c>
    </row>
    <row r="416" s="2" customFormat="1">
      <c r="A416" s="37"/>
      <c r="B416" s="38"/>
      <c r="C416" s="251" t="s">
        <v>639</v>
      </c>
      <c r="D416" s="251" t="s">
        <v>200</v>
      </c>
      <c r="E416" s="252" t="s">
        <v>921</v>
      </c>
      <c r="F416" s="253" t="s">
        <v>922</v>
      </c>
      <c r="G416" s="254" t="s">
        <v>176</v>
      </c>
      <c r="H416" s="255">
        <v>1.6000000000000001</v>
      </c>
      <c r="I416" s="256"/>
      <c r="J416" s="257">
        <f>ROUND(I416*H416,2)</f>
        <v>0</v>
      </c>
      <c r="K416" s="253" t="s">
        <v>158</v>
      </c>
      <c r="L416" s="258"/>
      <c r="M416" s="259" t="s">
        <v>1</v>
      </c>
      <c r="N416" s="260" t="s">
        <v>38</v>
      </c>
      <c r="O416" s="90"/>
      <c r="P416" s="224">
        <f>O416*H416</f>
        <v>0</v>
      </c>
      <c r="Q416" s="224">
        <v>0.033050000000000003</v>
      </c>
      <c r="R416" s="224">
        <f>Q416*H416</f>
        <v>0.05288000000000001</v>
      </c>
      <c r="S416" s="224">
        <v>0</v>
      </c>
      <c r="T416" s="225">
        <f>S416*H416</f>
        <v>0</v>
      </c>
      <c r="U416" s="37"/>
      <c r="V416" s="37"/>
      <c r="W416" s="37"/>
      <c r="X416" s="37"/>
      <c r="Y416" s="37"/>
      <c r="Z416" s="37"/>
      <c r="AA416" s="37"/>
      <c r="AB416" s="37"/>
      <c r="AC416" s="37"/>
      <c r="AD416" s="37"/>
      <c r="AE416" s="37"/>
      <c r="AR416" s="226" t="s">
        <v>100</v>
      </c>
      <c r="AT416" s="226" t="s">
        <v>200</v>
      </c>
      <c r="AU416" s="226" t="s">
        <v>82</v>
      </c>
      <c r="AY416" s="16" t="s">
        <v>128</v>
      </c>
      <c r="BE416" s="227">
        <f>IF(N416="základní",J416,0)</f>
        <v>0</v>
      </c>
      <c r="BF416" s="227">
        <f>IF(N416="snížená",J416,0)</f>
        <v>0</v>
      </c>
      <c r="BG416" s="227">
        <f>IF(N416="zákl. přenesená",J416,0)</f>
        <v>0</v>
      </c>
      <c r="BH416" s="227">
        <f>IF(N416="sníž. přenesená",J416,0)</f>
        <v>0</v>
      </c>
      <c r="BI416" s="227">
        <f>IF(N416="nulová",J416,0)</f>
        <v>0</v>
      </c>
      <c r="BJ416" s="16" t="s">
        <v>78</v>
      </c>
      <c r="BK416" s="227">
        <f>ROUND(I416*H416,2)</f>
        <v>0</v>
      </c>
      <c r="BL416" s="16" t="s">
        <v>88</v>
      </c>
      <c r="BM416" s="226" t="s">
        <v>1591</v>
      </c>
    </row>
    <row r="417" s="2" customFormat="1">
      <c r="A417" s="37"/>
      <c r="B417" s="38"/>
      <c r="C417" s="39"/>
      <c r="D417" s="228" t="s">
        <v>160</v>
      </c>
      <c r="E417" s="39"/>
      <c r="F417" s="239" t="s">
        <v>922</v>
      </c>
      <c r="G417" s="39"/>
      <c r="H417" s="39"/>
      <c r="I417" s="230"/>
      <c r="J417" s="39"/>
      <c r="K417" s="39"/>
      <c r="L417" s="43"/>
      <c r="M417" s="231"/>
      <c r="N417" s="232"/>
      <c r="O417" s="90"/>
      <c r="P417" s="90"/>
      <c r="Q417" s="90"/>
      <c r="R417" s="90"/>
      <c r="S417" s="90"/>
      <c r="T417" s="91"/>
      <c r="U417" s="37"/>
      <c r="V417" s="37"/>
      <c r="W417" s="37"/>
      <c r="X417" s="37"/>
      <c r="Y417" s="37"/>
      <c r="Z417" s="37"/>
      <c r="AA417" s="37"/>
      <c r="AB417" s="37"/>
      <c r="AC417" s="37"/>
      <c r="AD417" s="37"/>
      <c r="AE417" s="37"/>
      <c r="AT417" s="16" t="s">
        <v>160</v>
      </c>
      <c r="AU417" s="16" t="s">
        <v>82</v>
      </c>
    </row>
    <row r="418" s="2" customFormat="1">
      <c r="A418" s="37"/>
      <c r="B418" s="38"/>
      <c r="C418" s="39"/>
      <c r="D418" s="228" t="s">
        <v>134</v>
      </c>
      <c r="E418" s="39"/>
      <c r="F418" s="229" t="s">
        <v>924</v>
      </c>
      <c r="G418" s="39"/>
      <c r="H418" s="39"/>
      <c r="I418" s="230"/>
      <c r="J418" s="39"/>
      <c r="K418" s="39"/>
      <c r="L418" s="43"/>
      <c r="M418" s="231"/>
      <c r="N418" s="232"/>
      <c r="O418" s="90"/>
      <c r="P418" s="90"/>
      <c r="Q418" s="90"/>
      <c r="R418" s="90"/>
      <c r="S418" s="90"/>
      <c r="T418" s="91"/>
      <c r="U418" s="37"/>
      <c r="V418" s="37"/>
      <c r="W418" s="37"/>
      <c r="X418" s="37"/>
      <c r="Y418" s="37"/>
      <c r="Z418" s="37"/>
      <c r="AA418" s="37"/>
      <c r="AB418" s="37"/>
      <c r="AC418" s="37"/>
      <c r="AD418" s="37"/>
      <c r="AE418" s="37"/>
      <c r="AT418" s="16" t="s">
        <v>134</v>
      </c>
      <c r="AU418" s="16" t="s">
        <v>82</v>
      </c>
    </row>
    <row r="419" s="2" customFormat="1" ht="33" customHeight="1">
      <c r="A419" s="37"/>
      <c r="B419" s="38"/>
      <c r="C419" s="215" t="s">
        <v>646</v>
      </c>
      <c r="D419" s="215" t="s">
        <v>129</v>
      </c>
      <c r="E419" s="216" t="s">
        <v>1592</v>
      </c>
      <c r="F419" s="217" t="s">
        <v>494</v>
      </c>
      <c r="G419" s="218" t="s">
        <v>157</v>
      </c>
      <c r="H419" s="219">
        <v>60</v>
      </c>
      <c r="I419" s="220"/>
      <c r="J419" s="221">
        <f>ROUND(I419*H419,2)</f>
        <v>0</v>
      </c>
      <c r="K419" s="217" t="s">
        <v>158</v>
      </c>
      <c r="L419" s="43"/>
      <c r="M419" s="222" t="s">
        <v>1</v>
      </c>
      <c r="N419" s="223" t="s">
        <v>38</v>
      </c>
      <c r="O419" s="90"/>
      <c r="P419" s="224">
        <f>O419*H419</f>
        <v>0</v>
      </c>
      <c r="Q419" s="224">
        <v>0</v>
      </c>
      <c r="R419" s="224">
        <f>Q419*H419</f>
        <v>0</v>
      </c>
      <c r="S419" s="224">
        <v>0</v>
      </c>
      <c r="T419" s="225">
        <f>S419*H419</f>
        <v>0</v>
      </c>
      <c r="U419" s="37"/>
      <c r="V419" s="37"/>
      <c r="W419" s="37"/>
      <c r="X419" s="37"/>
      <c r="Y419" s="37"/>
      <c r="Z419" s="37"/>
      <c r="AA419" s="37"/>
      <c r="AB419" s="37"/>
      <c r="AC419" s="37"/>
      <c r="AD419" s="37"/>
      <c r="AE419" s="37"/>
      <c r="AR419" s="226" t="s">
        <v>88</v>
      </c>
      <c r="AT419" s="226" t="s">
        <v>129</v>
      </c>
      <c r="AU419" s="226" t="s">
        <v>82</v>
      </c>
      <c r="AY419" s="16" t="s">
        <v>128</v>
      </c>
      <c r="BE419" s="227">
        <f>IF(N419="základní",J419,0)</f>
        <v>0</v>
      </c>
      <c r="BF419" s="227">
        <f>IF(N419="snížená",J419,0)</f>
        <v>0</v>
      </c>
      <c r="BG419" s="227">
        <f>IF(N419="zákl. přenesená",J419,0)</f>
        <v>0</v>
      </c>
      <c r="BH419" s="227">
        <f>IF(N419="sníž. přenesená",J419,0)</f>
        <v>0</v>
      </c>
      <c r="BI419" s="227">
        <f>IF(N419="nulová",J419,0)</f>
        <v>0</v>
      </c>
      <c r="BJ419" s="16" t="s">
        <v>78</v>
      </c>
      <c r="BK419" s="227">
        <f>ROUND(I419*H419,2)</f>
        <v>0</v>
      </c>
      <c r="BL419" s="16" t="s">
        <v>88</v>
      </c>
      <c r="BM419" s="226" t="s">
        <v>1593</v>
      </c>
    </row>
    <row r="420" s="2" customFormat="1">
      <c r="A420" s="37"/>
      <c r="B420" s="38"/>
      <c r="C420" s="39"/>
      <c r="D420" s="228" t="s">
        <v>160</v>
      </c>
      <c r="E420" s="39"/>
      <c r="F420" s="239" t="s">
        <v>496</v>
      </c>
      <c r="G420" s="39"/>
      <c r="H420" s="39"/>
      <c r="I420" s="230"/>
      <c r="J420" s="39"/>
      <c r="K420" s="39"/>
      <c r="L420" s="43"/>
      <c r="M420" s="231"/>
      <c r="N420" s="232"/>
      <c r="O420" s="90"/>
      <c r="P420" s="90"/>
      <c r="Q420" s="90"/>
      <c r="R420" s="90"/>
      <c r="S420" s="90"/>
      <c r="T420" s="91"/>
      <c r="U420" s="37"/>
      <c r="V420" s="37"/>
      <c r="W420" s="37"/>
      <c r="X420" s="37"/>
      <c r="Y420" s="37"/>
      <c r="Z420" s="37"/>
      <c r="AA420" s="37"/>
      <c r="AB420" s="37"/>
      <c r="AC420" s="37"/>
      <c r="AD420" s="37"/>
      <c r="AE420" s="37"/>
      <c r="AT420" s="16" t="s">
        <v>160</v>
      </c>
      <c r="AU420" s="16" t="s">
        <v>82</v>
      </c>
    </row>
    <row r="421" s="13" customFormat="1">
      <c r="A421" s="13"/>
      <c r="B421" s="240"/>
      <c r="C421" s="241"/>
      <c r="D421" s="228" t="s">
        <v>162</v>
      </c>
      <c r="E421" s="242" t="s">
        <v>1</v>
      </c>
      <c r="F421" s="243" t="s">
        <v>1594</v>
      </c>
      <c r="G421" s="241"/>
      <c r="H421" s="244">
        <v>60</v>
      </c>
      <c r="I421" s="245"/>
      <c r="J421" s="241"/>
      <c r="K421" s="241"/>
      <c r="L421" s="246"/>
      <c r="M421" s="247"/>
      <c r="N421" s="248"/>
      <c r="O421" s="248"/>
      <c r="P421" s="248"/>
      <c r="Q421" s="248"/>
      <c r="R421" s="248"/>
      <c r="S421" s="248"/>
      <c r="T421" s="249"/>
      <c r="U421" s="13"/>
      <c r="V421" s="13"/>
      <c r="W421" s="13"/>
      <c r="X421" s="13"/>
      <c r="Y421" s="13"/>
      <c r="Z421" s="13"/>
      <c r="AA421" s="13"/>
      <c r="AB421" s="13"/>
      <c r="AC421" s="13"/>
      <c r="AD421" s="13"/>
      <c r="AE421" s="13"/>
      <c r="AT421" s="250" t="s">
        <v>162</v>
      </c>
      <c r="AU421" s="250" t="s">
        <v>82</v>
      </c>
      <c r="AV421" s="13" t="s">
        <v>82</v>
      </c>
      <c r="AW421" s="13" t="s">
        <v>30</v>
      </c>
      <c r="AX421" s="13" t="s">
        <v>78</v>
      </c>
      <c r="AY421" s="250" t="s">
        <v>128</v>
      </c>
    </row>
    <row r="422" s="2" customFormat="1" ht="33" customHeight="1">
      <c r="A422" s="37"/>
      <c r="B422" s="38"/>
      <c r="C422" s="215" t="s">
        <v>653</v>
      </c>
      <c r="D422" s="215" t="s">
        <v>129</v>
      </c>
      <c r="E422" s="216" t="s">
        <v>500</v>
      </c>
      <c r="F422" s="217" t="s">
        <v>501</v>
      </c>
      <c r="G422" s="218" t="s">
        <v>157</v>
      </c>
      <c r="H422" s="219">
        <v>3600</v>
      </c>
      <c r="I422" s="220"/>
      <c r="J422" s="221">
        <f>ROUND(I422*H422,2)</f>
        <v>0</v>
      </c>
      <c r="K422" s="217" t="s">
        <v>158</v>
      </c>
      <c r="L422" s="43"/>
      <c r="M422" s="222" t="s">
        <v>1</v>
      </c>
      <c r="N422" s="223" t="s">
        <v>38</v>
      </c>
      <c r="O422" s="90"/>
      <c r="P422" s="224">
        <f>O422*H422</f>
        <v>0</v>
      </c>
      <c r="Q422" s="224">
        <v>0</v>
      </c>
      <c r="R422" s="224">
        <f>Q422*H422</f>
        <v>0</v>
      </c>
      <c r="S422" s="224">
        <v>0</v>
      </c>
      <c r="T422" s="225">
        <f>S422*H422</f>
        <v>0</v>
      </c>
      <c r="U422" s="37"/>
      <c r="V422" s="37"/>
      <c r="W422" s="37"/>
      <c r="X422" s="37"/>
      <c r="Y422" s="37"/>
      <c r="Z422" s="37"/>
      <c r="AA422" s="37"/>
      <c r="AB422" s="37"/>
      <c r="AC422" s="37"/>
      <c r="AD422" s="37"/>
      <c r="AE422" s="37"/>
      <c r="AR422" s="226" t="s">
        <v>88</v>
      </c>
      <c r="AT422" s="226" t="s">
        <v>129</v>
      </c>
      <c r="AU422" s="226" t="s">
        <v>82</v>
      </c>
      <c r="AY422" s="16" t="s">
        <v>128</v>
      </c>
      <c r="BE422" s="227">
        <f>IF(N422="základní",J422,0)</f>
        <v>0</v>
      </c>
      <c r="BF422" s="227">
        <f>IF(N422="snížená",J422,0)</f>
        <v>0</v>
      </c>
      <c r="BG422" s="227">
        <f>IF(N422="zákl. přenesená",J422,0)</f>
        <v>0</v>
      </c>
      <c r="BH422" s="227">
        <f>IF(N422="sníž. přenesená",J422,0)</f>
        <v>0</v>
      </c>
      <c r="BI422" s="227">
        <f>IF(N422="nulová",J422,0)</f>
        <v>0</v>
      </c>
      <c r="BJ422" s="16" t="s">
        <v>78</v>
      </c>
      <c r="BK422" s="227">
        <f>ROUND(I422*H422,2)</f>
        <v>0</v>
      </c>
      <c r="BL422" s="16" t="s">
        <v>88</v>
      </c>
      <c r="BM422" s="226" t="s">
        <v>1595</v>
      </c>
    </row>
    <row r="423" s="2" customFormat="1">
      <c r="A423" s="37"/>
      <c r="B423" s="38"/>
      <c r="C423" s="39"/>
      <c r="D423" s="228" t="s">
        <v>160</v>
      </c>
      <c r="E423" s="39"/>
      <c r="F423" s="239" t="s">
        <v>503</v>
      </c>
      <c r="G423" s="39"/>
      <c r="H423" s="39"/>
      <c r="I423" s="230"/>
      <c r="J423" s="39"/>
      <c r="K423" s="39"/>
      <c r="L423" s="43"/>
      <c r="M423" s="231"/>
      <c r="N423" s="232"/>
      <c r="O423" s="90"/>
      <c r="P423" s="90"/>
      <c r="Q423" s="90"/>
      <c r="R423" s="90"/>
      <c r="S423" s="90"/>
      <c r="T423" s="91"/>
      <c r="U423" s="37"/>
      <c r="V423" s="37"/>
      <c r="W423" s="37"/>
      <c r="X423" s="37"/>
      <c r="Y423" s="37"/>
      <c r="Z423" s="37"/>
      <c r="AA423" s="37"/>
      <c r="AB423" s="37"/>
      <c r="AC423" s="37"/>
      <c r="AD423" s="37"/>
      <c r="AE423" s="37"/>
      <c r="AT423" s="16" t="s">
        <v>160</v>
      </c>
      <c r="AU423" s="16" t="s">
        <v>82</v>
      </c>
    </row>
    <row r="424" s="2" customFormat="1">
      <c r="A424" s="37"/>
      <c r="B424" s="38"/>
      <c r="C424" s="39"/>
      <c r="D424" s="228" t="s">
        <v>134</v>
      </c>
      <c r="E424" s="39"/>
      <c r="F424" s="229" t="s">
        <v>504</v>
      </c>
      <c r="G424" s="39"/>
      <c r="H424" s="39"/>
      <c r="I424" s="230"/>
      <c r="J424" s="39"/>
      <c r="K424" s="39"/>
      <c r="L424" s="43"/>
      <c r="M424" s="231"/>
      <c r="N424" s="232"/>
      <c r="O424" s="90"/>
      <c r="P424" s="90"/>
      <c r="Q424" s="90"/>
      <c r="R424" s="90"/>
      <c r="S424" s="90"/>
      <c r="T424" s="91"/>
      <c r="U424" s="37"/>
      <c r="V424" s="37"/>
      <c r="W424" s="37"/>
      <c r="X424" s="37"/>
      <c r="Y424" s="37"/>
      <c r="Z424" s="37"/>
      <c r="AA424" s="37"/>
      <c r="AB424" s="37"/>
      <c r="AC424" s="37"/>
      <c r="AD424" s="37"/>
      <c r="AE424" s="37"/>
      <c r="AT424" s="16" t="s">
        <v>134</v>
      </c>
      <c r="AU424" s="16" t="s">
        <v>82</v>
      </c>
    </row>
    <row r="425" s="13" customFormat="1">
      <c r="A425" s="13"/>
      <c r="B425" s="240"/>
      <c r="C425" s="241"/>
      <c r="D425" s="228" t="s">
        <v>162</v>
      </c>
      <c r="E425" s="242" t="s">
        <v>1</v>
      </c>
      <c r="F425" s="243" t="s">
        <v>1596</v>
      </c>
      <c r="G425" s="241"/>
      <c r="H425" s="244">
        <v>3600</v>
      </c>
      <c r="I425" s="245"/>
      <c r="J425" s="241"/>
      <c r="K425" s="241"/>
      <c r="L425" s="246"/>
      <c r="M425" s="247"/>
      <c r="N425" s="248"/>
      <c r="O425" s="248"/>
      <c r="P425" s="248"/>
      <c r="Q425" s="248"/>
      <c r="R425" s="248"/>
      <c r="S425" s="248"/>
      <c r="T425" s="249"/>
      <c r="U425" s="13"/>
      <c r="V425" s="13"/>
      <c r="W425" s="13"/>
      <c r="X425" s="13"/>
      <c r="Y425" s="13"/>
      <c r="Z425" s="13"/>
      <c r="AA425" s="13"/>
      <c r="AB425" s="13"/>
      <c r="AC425" s="13"/>
      <c r="AD425" s="13"/>
      <c r="AE425" s="13"/>
      <c r="AT425" s="250" t="s">
        <v>162</v>
      </c>
      <c r="AU425" s="250" t="s">
        <v>82</v>
      </c>
      <c r="AV425" s="13" t="s">
        <v>82</v>
      </c>
      <c r="AW425" s="13" t="s">
        <v>30</v>
      </c>
      <c r="AX425" s="13" t="s">
        <v>78</v>
      </c>
      <c r="AY425" s="250" t="s">
        <v>128</v>
      </c>
    </row>
    <row r="426" s="2" customFormat="1" ht="33" customHeight="1">
      <c r="A426" s="37"/>
      <c r="B426" s="38"/>
      <c r="C426" s="215" t="s">
        <v>661</v>
      </c>
      <c r="D426" s="215" t="s">
        <v>129</v>
      </c>
      <c r="E426" s="216" t="s">
        <v>507</v>
      </c>
      <c r="F426" s="217" t="s">
        <v>508</v>
      </c>
      <c r="G426" s="218" t="s">
        <v>157</v>
      </c>
      <c r="H426" s="219">
        <v>60</v>
      </c>
      <c r="I426" s="220"/>
      <c r="J426" s="221">
        <f>ROUND(I426*H426,2)</f>
        <v>0</v>
      </c>
      <c r="K426" s="217" t="s">
        <v>158</v>
      </c>
      <c r="L426" s="43"/>
      <c r="M426" s="222" t="s">
        <v>1</v>
      </c>
      <c r="N426" s="223" t="s">
        <v>38</v>
      </c>
      <c r="O426" s="90"/>
      <c r="P426" s="224">
        <f>O426*H426</f>
        <v>0</v>
      </c>
      <c r="Q426" s="224">
        <v>0</v>
      </c>
      <c r="R426" s="224">
        <f>Q426*H426</f>
        <v>0</v>
      </c>
      <c r="S426" s="224">
        <v>0</v>
      </c>
      <c r="T426" s="225">
        <f>S426*H426</f>
        <v>0</v>
      </c>
      <c r="U426" s="37"/>
      <c r="V426" s="37"/>
      <c r="W426" s="37"/>
      <c r="X426" s="37"/>
      <c r="Y426" s="37"/>
      <c r="Z426" s="37"/>
      <c r="AA426" s="37"/>
      <c r="AB426" s="37"/>
      <c r="AC426" s="37"/>
      <c r="AD426" s="37"/>
      <c r="AE426" s="37"/>
      <c r="AR426" s="226" t="s">
        <v>88</v>
      </c>
      <c r="AT426" s="226" t="s">
        <v>129</v>
      </c>
      <c r="AU426" s="226" t="s">
        <v>82</v>
      </c>
      <c r="AY426" s="16" t="s">
        <v>128</v>
      </c>
      <c r="BE426" s="227">
        <f>IF(N426="základní",J426,0)</f>
        <v>0</v>
      </c>
      <c r="BF426" s="227">
        <f>IF(N426="snížená",J426,0)</f>
        <v>0</v>
      </c>
      <c r="BG426" s="227">
        <f>IF(N426="zákl. přenesená",J426,0)</f>
        <v>0</v>
      </c>
      <c r="BH426" s="227">
        <f>IF(N426="sníž. přenesená",J426,0)</f>
        <v>0</v>
      </c>
      <c r="BI426" s="227">
        <f>IF(N426="nulová",J426,0)</f>
        <v>0</v>
      </c>
      <c r="BJ426" s="16" t="s">
        <v>78</v>
      </c>
      <c r="BK426" s="227">
        <f>ROUND(I426*H426,2)</f>
        <v>0</v>
      </c>
      <c r="BL426" s="16" t="s">
        <v>88</v>
      </c>
      <c r="BM426" s="226" t="s">
        <v>1597</v>
      </c>
    </row>
    <row r="427" s="2" customFormat="1">
      <c r="A427" s="37"/>
      <c r="B427" s="38"/>
      <c r="C427" s="39"/>
      <c r="D427" s="228" t="s">
        <v>160</v>
      </c>
      <c r="E427" s="39"/>
      <c r="F427" s="239" t="s">
        <v>510</v>
      </c>
      <c r="G427" s="39"/>
      <c r="H427" s="39"/>
      <c r="I427" s="230"/>
      <c r="J427" s="39"/>
      <c r="K427" s="39"/>
      <c r="L427" s="43"/>
      <c r="M427" s="231"/>
      <c r="N427" s="232"/>
      <c r="O427" s="90"/>
      <c r="P427" s="90"/>
      <c r="Q427" s="90"/>
      <c r="R427" s="90"/>
      <c r="S427" s="90"/>
      <c r="T427" s="91"/>
      <c r="U427" s="37"/>
      <c r="V427" s="37"/>
      <c r="W427" s="37"/>
      <c r="X427" s="37"/>
      <c r="Y427" s="37"/>
      <c r="Z427" s="37"/>
      <c r="AA427" s="37"/>
      <c r="AB427" s="37"/>
      <c r="AC427" s="37"/>
      <c r="AD427" s="37"/>
      <c r="AE427" s="37"/>
      <c r="AT427" s="16" t="s">
        <v>160</v>
      </c>
      <c r="AU427" s="16" t="s">
        <v>82</v>
      </c>
    </row>
    <row r="428" s="13" customFormat="1">
      <c r="A428" s="13"/>
      <c r="B428" s="240"/>
      <c r="C428" s="241"/>
      <c r="D428" s="228" t="s">
        <v>162</v>
      </c>
      <c r="E428" s="242" t="s">
        <v>1</v>
      </c>
      <c r="F428" s="243" t="s">
        <v>1594</v>
      </c>
      <c r="G428" s="241"/>
      <c r="H428" s="244">
        <v>60</v>
      </c>
      <c r="I428" s="245"/>
      <c r="J428" s="241"/>
      <c r="K428" s="241"/>
      <c r="L428" s="246"/>
      <c r="M428" s="247"/>
      <c r="N428" s="248"/>
      <c r="O428" s="248"/>
      <c r="P428" s="248"/>
      <c r="Q428" s="248"/>
      <c r="R428" s="248"/>
      <c r="S428" s="248"/>
      <c r="T428" s="249"/>
      <c r="U428" s="13"/>
      <c r="V428" s="13"/>
      <c r="W428" s="13"/>
      <c r="X428" s="13"/>
      <c r="Y428" s="13"/>
      <c r="Z428" s="13"/>
      <c r="AA428" s="13"/>
      <c r="AB428" s="13"/>
      <c r="AC428" s="13"/>
      <c r="AD428" s="13"/>
      <c r="AE428" s="13"/>
      <c r="AT428" s="250" t="s">
        <v>162</v>
      </c>
      <c r="AU428" s="250" t="s">
        <v>82</v>
      </c>
      <c r="AV428" s="13" t="s">
        <v>82</v>
      </c>
      <c r="AW428" s="13" t="s">
        <v>30</v>
      </c>
      <c r="AX428" s="13" t="s">
        <v>78</v>
      </c>
      <c r="AY428" s="250" t="s">
        <v>128</v>
      </c>
    </row>
    <row r="429" s="2" customFormat="1" ht="16.5" customHeight="1">
      <c r="A429" s="37"/>
      <c r="B429" s="38"/>
      <c r="C429" s="215" t="s">
        <v>667</v>
      </c>
      <c r="D429" s="215" t="s">
        <v>129</v>
      </c>
      <c r="E429" s="216" t="s">
        <v>1598</v>
      </c>
      <c r="F429" s="217" t="s">
        <v>1599</v>
      </c>
      <c r="G429" s="218" t="s">
        <v>183</v>
      </c>
      <c r="H429" s="219">
        <v>26.166</v>
      </c>
      <c r="I429" s="220"/>
      <c r="J429" s="221">
        <f>ROUND(I429*H429,2)</f>
        <v>0</v>
      </c>
      <c r="K429" s="217" t="s">
        <v>158</v>
      </c>
      <c r="L429" s="43"/>
      <c r="M429" s="222" t="s">
        <v>1</v>
      </c>
      <c r="N429" s="223" t="s">
        <v>38</v>
      </c>
      <c r="O429" s="90"/>
      <c r="P429" s="224">
        <f>O429*H429</f>
        <v>0</v>
      </c>
      <c r="Q429" s="224">
        <v>0.12</v>
      </c>
      <c r="R429" s="224">
        <f>Q429*H429</f>
        <v>3.13992</v>
      </c>
      <c r="S429" s="224">
        <v>2.2000000000000002</v>
      </c>
      <c r="T429" s="225">
        <f>S429*H429</f>
        <v>57.565200000000004</v>
      </c>
      <c r="U429" s="37"/>
      <c r="V429" s="37"/>
      <c r="W429" s="37"/>
      <c r="X429" s="37"/>
      <c r="Y429" s="37"/>
      <c r="Z429" s="37"/>
      <c r="AA429" s="37"/>
      <c r="AB429" s="37"/>
      <c r="AC429" s="37"/>
      <c r="AD429" s="37"/>
      <c r="AE429" s="37"/>
      <c r="AR429" s="226" t="s">
        <v>88</v>
      </c>
      <c r="AT429" s="226" t="s">
        <v>129</v>
      </c>
      <c r="AU429" s="226" t="s">
        <v>82</v>
      </c>
      <c r="AY429" s="16" t="s">
        <v>128</v>
      </c>
      <c r="BE429" s="227">
        <f>IF(N429="základní",J429,0)</f>
        <v>0</v>
      </c>
      <c r="BF429" s="227">
        <f>IF(N429="snížená",J429,0)</f>
        <v>0</v>
      </c>
      <c r="BG429" s="227">
        <f>IF(N429="zákl. přenesená",J429,0)</f>
        <v>0</v>
      </c>
      <c r="BH429" s="227">
        <f>IF(N429="sníž. přenesená",J429,0)</f>
        <v>0</v>
      </c>
      <c r="BI429" s="227">
        <f>IF(N429="nulová",J429,0)</f>
        <v>0</v>
      </c>
      <c r="BJ429" s="16" t="s">
        <v>78</v>
      </c>
      <c r="BK429" s="227">
        <f>ROUND(I429*H429,2)</f>
        <v>0</v>
      </c>
      <c r="BL429" s="16" t="s">
        <v>88</v>
      </c>
      <c r="BM429" s="226" t="s">
        <v>1600</v>
      </c>
    </row>
    <row r="430" s="2" customFormat="1">
      <c r="A430" s="37"/>
      <c r="B430" s="38"/>
      <c r="C430" s="39"/>
      <c r="D430" s="228" t="s">
        <v>160</v>
      </c>
      <c r="E430" s="39"/>
      <c r="F430" s="239" t="s">
        <v>1601</v>
      </c>
      <c r="G430" s="39"/>
      <c r="H430" s="39"/>
      <c r="I430" s="230"/>
      <c r="J430" s="39"/>
      <c r="K430" s="39"/>
      <c r="L430" s="43"/>
      <c r="M430" s="231"/>
      <c r="N430" s="232"/>
      <c r="O430" s="90"/>
      <c r="P430" s="90"/>
      <c r="Q430" s="90"/>
      <c r="R430" s="90"/>
      <c r="S430" s="90"/>
      <c r="T430" s="91"/>
      <c r="U430" s="37"/>
      <c r="V430" s="37"/>
      <c r="W430" s="37"/>
      <c r="X430" s="37"/>
      <c r="Y430" s="37"/>
      <c r="Z430" s="37"/>
      <c r="AA430" s="37"/>
      <c r="AB430" s="37"/>
      <c r="AC430" s="37"/>
      <c r="AD430" s="37"/>
      <c r="AE430" s="37"/>
      <c r="AT430" s="16" t="s">
        <v>160</v>
      </c>
      <c r="AU430" s="16" t="s">
        <v>82</v>
      </c>
    </row>
    <row r="431" s="2" customFormat="1">
      <c r="A431" s="37"/>
      <c r="B431" s="38"/>
      <c r="C431" s="39"/>
      <c r="D431" s="228" t="s">
        <v>134</v>
      </c>
      <c r="E431" s="39"/>
      <c r="F431" s="229" t="s">
        <v>1602</v>
      </c>
      <c r="G431" s="39"/>
      <c r="H431" s="39"/>
      <c r="I431" s="230"/>
      <c r="J431" s="39"/>
      <c r="K431" s="39"/>
      <c r="L431" s="43"/>
      <c r="M431" s="231"/>
      <c r="N431" s="232"/>
      <c r="O431" s="90"/>
      <c r="P431" s="90"/>
      <c r="Q431" s="90"/>
      <c r="R431" s="90"/>
      <c r="S431" s="90"/>
      <c r="T431" s="91"/>
      <c r="U431" s="37"/>
      <c r="V431" s="37"/>
      <c r="W431" s="37"/>
      <c r="X431" s="37"/>
      <c r="Y431" s="37"/>
      <c r="Z431" s="37"/>
      <c r="AA431" s="37"/>
      <c r="AB431" s="37"/>
      <c r="AC431" s="37"/>
      <c r="AD431" s="37"/>
      <c r="AE431" s="37"/>
      <c r="AT431" s="16" t="s">
        <v>134</v>
      </c>
      <c r="AU431" s="16" t="s">
        <v>82</v>
      </c>
    </row>
    <row r="432" s="13" customFormat="1">
      <c r="A432" s="13"/>
      <c r="B432" s="240"/>
      <c r="C432" s="241"/>
      <c r="D432" s="228" t="s">
        <v>162</v>
      </c>
      <c r="E432" s="242" t="s">
        <v>1</v>
      </c>
      <c r="F432" s="243" t="s">
        <v>1603</v>
      </c>
      <c r="G432" s="241"/>
      <c r="H432" s="244">
        <v>26.166</v>
      </c>
      <c r="I432" s="245"/>
      <c r="J432" s="241"/>
      <c r="K432" s="241"/>
      <c r="L432" s="246"/>
      <c r="M432" s="247"/>
      <c r="N432" s="248"/>
      <c r="O432" s="248"/>
      <c r="P432" s="248"/>
      <c r="Q432" s="248"/>
      <c r="R432" s="248"/>
      <c r="S432" s="248"/>
      <c r="T432" s="249"/>
      <c r="U432" s="13"/>
      <c r="V432" s="13"/>
      <c r="W432" s="13"/>
      <c r="X432" s="13"/>
      <c r="Y432" s="13"/>
      <c r="Z432" s="13"/>
      <c r="AA432" s="13"/>
      <c r="AB432" s="13"/>
      <c r="AC432" s="13"/>
      <c r="AD432" s="13"/>
      <c r="AE432" s="13"/>
      <c r="AT432" s="250" t="s">
        <v>162</v>
      </c>
      <c r="AU432" s="250" t="s">
        <v>82</v>
      </c>
      <c r="AV432" s="13" t="s">
        <v>82</v>
      </c>
      <c r="AW432" s="13" t="s">
        <v>30</v>
      </c>
      <c r="AX432" s="13" t="s">
        <v>78</v>
      </c>
      <c r="AY432" s="250" t="s">
        <v>128</v>
      </c>
    </row>
    <row r="433" s="2" customFormat="1">
      <c r="A433" s="37"/>
      <c r="B433" s="38"/>
      <c r="C433" s="215" t="s">
        <v>674</v>
      </c>
      <c r="D433" s="215" t="s">
        <v>129</v>
      </c>
      <c r="E433" s="216" t="s">
        <v>1604</v>
      </c>
      <c r="F433" s="217" t="s">
        <v>1605</v>
      </c>
      <c r="G433" s="218" t="s">
        <v>183</v>
      </c>
      <c r="H433" s="219">
        <v>40.25</v>
      </c>
      <c r="I433" s="220"/>
      <c r="J433" s="221">
        <f>ROUND(I433*H433,2)</f>
        <v>0</v>
      </c>
      <c r="K433" s="217" t="s">
        <v>158</v>
      </c>
      <c r="L433" s="43"/>
      <c r="M433" s="222" t="s">
        <v>1</v>
      </c>
      <c r="N433" s="223" t="s">
        <v>38</v>
      </c>
      <c r="O433" s="90"/>
      <c r="P433" s="224">
        <f>O433*H433</f>
        <v>0</v>
      </c>
      <c r="Q433" s="224">
        <v>0</v>
      </c>
      <c r="R433" s="224">
        <f>Q433*H433</f>
        <v>0</v>
      </c>
      <c r="S433" s="224">
        <v>2.5</v>
      </c>
      <c r="T433" s="225">
        <f>S433*H433</f>
        <v>100.625</v>
      </c>
      <c r="U433" s="37"/>
      <c r="V433" s="37"/>
      <c r="W433" s="37"/>
      <c r="X433" s="37"/>
      <c r="Y433" s="37"/>
      <c r="Z433" s="37"/>
      <c r="AA433" s="37"/>
      <c r="AB433" s="37"/>
      <c r="AC433" s="37"/>
      <c r="AD433" s="37"/>
      <c r="AE433" s="37"/>
      <c r="AR433" s="226" t="s">
        <v>88</v>
      </c>
      <c r="AT433" s="226" t="s">
        <v>129</v>
      </c>
      <c r="AU433" s="226" t="s">
        <v>82</v>
      </c>
      <c r="AY433" s="16" t="s">
        <v>128</v>
      </c>
      <c r="BE433" s="227">
        <f>IF(N433="základní",J433,0)</f>
        <v>0</v>
      </c>
      <c r="BF433" s="227">
        <f>IF(N433="snížená",J433,0)</f>
        <v>0</v>
      </c>
      <c r="BG433" s="227">
        <f>IF(N433="zákl. přenesená",J433,0)</f>
        <v>0</v>
      </c>
      <c r="BH433" s="227">
        <f>IF(N433="sníž. přenesená",J433,0)</f>
        <v>0</v>
      </c>
      <c r="BI433" s="227">
        <f>IF(N433="nulová",J433,0)</f>
        <v>0</v>
      </c>
      <c r="BJ433" s="16" t="s">
        <v>78</v>
      </c>
      <c r="BK433" s="227">
        <f>ROUND(I433*H433,2)</f>
        <v>0</v>
      </c>
      <c r="BL433" s="16" t="s">
        <v>88</v>
      </c>
      <c r="BM433" s="226" t="s">
        <v>1606</v>
      </c>
    </row>
    <row r="434" s="2" customFormat="1">
      <c r="A434" s="37"/>
      <c r="B434" s="38"/>
      <c r="C434" s="39"/>
      <c r="D434" s="228" t="s">
        <v>160</v>
      </c>
      <c r="E434" s="39"/>
      <c r="F434" s="239" t="s">
        <v>1607</v>
      </c>
      <c r="G434" s="39"/>
      <c r="H434" s="39"/>
      <c r="I434" s="230"/>
      <c r="J434" s="39"/>
      <c r="K434" s="39"/>
      <c r="L434" s="43"/>
      <c r="M434" s="231"/>
      <c r="N434" s="232"/>
      <c r="O434" s="90"/>
      <c r="P434" s="90"/>
      <c r="Q434" s="90"/>
      <c r="R434" s="90"/>
      <c r="S434" s="90"/>
      <c r="T434" s="91"/>
      <c r="U434" s="37"/>
      <c r="V434" s="37"/>
      <c r="W434" s="37"/>
      <c r="X434" s="37"/>
      <c r="Y434" s="37"/>
      <c r="Z434" s="37"/>
      <c r="AA434" s="37"/>
      <c r="AB434" s="37"/>
      <c r="AC434" s="37"/>
      <c r="AD434" s="37"/>
      <c r="AE434" s="37"/>
      <c r="AT434" s="16" t="s">
        <v>160</v>
      </c>
      <c r="AU434" s="16" t="s">
        <v>82</v>
      </c>
    </row>
    <row r="435" s="2" customFormat="1">
      <c r="A435" s="37"/>
      <c r="B435" s="38"/>
      <c r="C435" s="39"/>
      <c r="D435" s="228" t="s">
        <v>134</v>
      </c>
      <c r="E435" s="39"/>
      <c r="F435" s="229" t="s">
        <v>1608</v>
      </c>
      <c r="G435" s="39"/>
      <c r="H435" s="39"/>
      <c r="I435" s="230"/>
      <c r="J435" s="39"/>
      <c r="K435" s="39"/>
      <c r="L435" s="43"/>
      <c r="M435" s="231"/>
      <c r="N435" s="232"/>
      <c r="O435" s="90"/>
      <c r="P435" s="90"/>
      <c r="Q435" s="90"/>
      <c r="R435" s="90"/>
      <c r="S435" s="90"/>
      <c r="T435" s="91"/>
      <c r="U435" s="37"/>
      <c r="V435" s="37"/>
      <c r="W435" s="37"/>
      <c r="X435" s="37"/>
      <c r="Y435" s="37"/>
      <c r="Z435" s="37"/>
      <c r="AA435" s="37"/>
      <c r="AB435" s="37"/>
      <c r="AC435" s="37"/>
      <c r="AD435" s="37"/>
      <c r="AE435" s="37"/>
      <c r="AT435" s="16" t="s">
        <v>134</v>
      </c>
      <c r="AU435" s="16" t="s">
        <v>82</v>
      </c>
    </row>
    <row r="436" s="13" customFormat="1">
      <c r="A436" s="13"/>
      <c r="B436" s="240"/>
      <c r="C436" s="241"/>
      <c r="D436" s="228" t="s">
        <v>162</v>
      </c>
      <c r="E436" s="242" t="s">
        <v>1</v>
      </c>
      <c r="F436" s="243" t="s">
        <v>1609</v>
      </c>
      <c r="G436" s="241"/>
      <c r="H436" s="244">
        <v>40.25</v>
      </c>
      <c r="I436" s="245"/>
      <c r="J436" s="241"/>
      <c r="K436" s="241"/>
      <c r="L436" s="246"/>
      <c r="M436" s="247"/>
      <c r="N436" s="248"/>
      <c r="O436" s="248"/>
      <c r="P436" s="248"/>
      <c r="Q436" s="248"/>
      <c r="R436" s="248"/>
      <c r="S436" s="248"/>
      <c r="T436" s="249"/>
      <c r="U436" s="13"/>
      <c r="V436" s="13"/>
      <c r="W436" s="13"/>
      <c r="X436" s="13"/>
      <c r="Y436" s="13"/>
      <c r="Z436" s="13"/>
      <c r="AA436" s="13"/>
      <c r="AB436" s="13"/>
      <c r="AC436" s="13"/>
      <c r="AD436" s="13"/>
      <c r="AE436" s="13"/>
      <c r="AT436" s="250" t="s">
        <v>162</v>
      </c>
      <c r="AU436" s="250" t="s">
        <v>82</v>
      </c>
      <c r="AV436" s="13" t="s">
        <v>82</v>
      </c>
      <c r="AW436" s="13" t="s">
        <v>30</v>
      </c>
      <c r="AX436" s="13" t="s">
        <v>78</v>
      </c>
      <c r="AY436" s="250" t="s">
        <v>128</v>
      </c>
    </row>
    <row r="437" s="2" customFormat="1">
      <c r="A437" s="37"/>
      <c r="B437" s="38"/>
      <c r="C437" s="215" t="s">
        <v>680</v>
      </c>
      <c r="D437" s="215" t="s">
        <v>129</v>
      </c>
      <c r="E437" s="216" t="s">
        <v>1610</v>
      </c>
      <c r="F437" s="217" t="s">
        <v>1611</v>
      </c>
      <c r="G437" s="218" t="s">
        <v>183</v>
      </c>
      <c r="H437" s="219">
        <v>0.90000000000000002</v>
      </c>
      <c r="I437" s="220"/>
      <c r="J437" s="221">
        <f>ROUND(I437*H437,2)</f>
        <v>0</v>
      </c>
      <c r="K437" s="217" t="s">
        <v>158</v>
      </c>
      <c r="L437" s="43"/>
      <c r="M437" s="222" t="s">
        <v>1</v>
      </c>
      <c r="N437" s="223" t="s">
        <v>38</v>
      </c>
      <c r="O437" s="90"/>
      <c r="P437" s="224">
        <f>O437*H437</f>
        <v>0</v>
      </c>
      <c r="Q437" s="224">
        <v>0</v>
      </c>
      <c r="R437" s="224">
        <f>Q437*H437</f>
        <v>0</v>
      </c>
      <c r="S437" s="224">
        <v>1.8</v>
      </c>
      <c r="T437" s="225">
        <f>S437*H437</f>
        <v>1.6200000000000001</v>
      </c>
      <c r="U437" s="37"/>
      <c r="V437" s="37"/>
      <c r="W437" s="37"/>
      <c r="X437" s="37"/>
      <c r="Y437" s="37"/>
      <c r="Z437" s="37"/>
      <c r="AA437" s="37"/>
      <c r="AB437" s="37"/>
      <c r="AC437" s="37"/>
      <c r="AD437" s="37"/>
      <c r="AE437" s="37"/>
      <c r="AR437" s="226" t="s">
        <v>88</v>
      </c>
      <c r="AT437" s="226" t="s">
        <v>129</v>
      </c>
      <c r="AU437" s="226" t="s">
        <v>82</v>
      </c>
      <c r="AY437" s="16" t="s">
        <v>128</v>
      </c>
      <c r="BE437" s="227">
        <f>IF(N437="základní",J437,0)</f>
        <v>0</v>
      </c>
      <c r="BF437" s="227">
        <f>IF(N437="snížená",J437,0)</f>
        <v>0</v>
      </c>
      <c r="BG437" s="227">
        <f>IF(N437="zákl. přenesená",J437,0)</f>
        <v>0</v>
      </c>
      <c r="BH437" s="227">
        <f>IF(N437="sníž. přenesená",J437,0)</f>
        <v>0</v>
      </c>
      <c r="BI437" s="227">
        <f>IF(N437="nulová",J437,0)</f>
        <v>0</v>
      </c>
      <c r="BJ437" s="16" t="s">
        <v>78</v>
      </c>
      <c r="BK437" s="227">
        <f>ROUND(I437*H437,2)</f>
        <v>0</v>
      </c>
      <c r="BL437" s="16" t="s">
        <v>88</v>
      </c>
      <c r="BM437" s="226" t="s">
        <v>1612</v>
      </c>
    </row>
    <row r="438" s="2" customFormat="1">
      <c r="A438" s="37"/>
      <c r="B438" s="38"/>
      <c r="C438" s="39"/>
      <c r="D438" s="228" t="s">
        <v>160</v>
      </c>
      <c r="E438" s="39"/>
      <c r="F438" s="239" t="s">
        <v>1613</v>
      </c>
      <c r="G438" s="39"/>
      <c r="H438" s="39"/>
      <c r="I438" s="230"/>
      <c r="J438" s="39"/>
      <c r="K438" s="39"/>
      <c r="L438" s="43"/>
      <c r="M438" s="231"/>
      <c r="N438" s="232"/>
      <c r="O438" s="90"/>
      <c r="P438" s="90"/>
      <c r="Q438" s="90"/>
      <c r="R438" s="90"/>
      <c r="S438" s="90"/>
      <c r="T438" s="91"/>
      <c r="U438" s="37"/>
      <c r="V438" s="37"/>
      <c r="W438" s="37"/>
      <c r="X438" s="37"/>
      <c r="Y438" s="37"/>
      <c r="Z438" s="37"/>
      <c r="AA438" s="37"/>
      <c r="AB438" s="37"/>
      <c r="AC438" s="37"/>
      <c r="AD438" s="37"/>
      <c r="AE438" s="37"/>
      <c r="AT438" s="16" t="s">
        <v>160</v>
      </c>
      <c r="AU438" s="16" t="s">
        <v>82</v>
      </c>
    </row>
    <row r="439" s="2" customFormat="1">
      <c r="A439" s="37"/>
      <c r="B439" s="38"/>
      <c r="C439" s="39"/>
      <c r="D439" s="228" t="s">
        <v>134</v>
      </c>
      <c r="E439" s="39"/>
      <c r="F439" s="229" t="s">
        <v>1614</v>
      </c>
      <c r="G439" s="39"/>
      <c r="H439" s="39"/>
      <c r="I439" s="230"/>
      <c r="J439" s="39"/>
      <c r="K439" s="39"/>
      <c r="L439" s="43"/>
      <c r="M439" s="231"/>
      <c r="N439" s="232"/>
      <c r="O439" s="90"/>
      <c r="P439" s="90"/>
      <c r="Q439" s="90"/>
      <c r="R439" s="90"/>
      <c r="S439" s="90"/>
      <c r="T439" s="91"/>
      <c r="U439" s="37"/>
      <c r="V439" s="37"/>
      <c r="W439" s="37"/>
      <c r="X439" s="37"/>
      <c r="Y439" s="37"/>
      <c r="Z439" s="37"/>
      <c r="AA439" s="37"/>
      <c r="AB439" s="37"/>
      <c r="AC439" s="37"/>
      <c r="AD439" s="37"/>
      <c r="AE439" s="37"/>
      <c r="AT439" s="16" t="s">
        <v>134</v>
      </c>
      <c r="AU439" s="16" t="s">
        <v>82</v>
      </c>
    </row>
    <row r="440" s="13" customFormat="1">
      <c r="A440" s="13"/>
      <c r="B440" s="240"/>
      <c r="C440" s="241"/>
      <c r="D440" s="228" t="s">
        <v>162</v>
      </c>
      <c r="E440" s="242" t="s">
        <v>1</v>
      </c>
      <c r="F440" s="243" t="s">
        <v>1615</v>
      </c>
      <c r="G440" s="241"/>
      <c r="H440" s="244">
        <v>0.90000000000000002</v>
      </c>
      <c r="I440" s="245"/>
      <c r="J440" s="241"/>
      <c r="K440" s="241"/>
      <c r="L440" s="246"/>
      <c r="M440" s="247"/>
      <c r="N440" s="248"/>
      <c r="O440" s="248"/>
      <c r="P440" s="248"/>
      <c r="Q440" s="248"/>
      <c r="R440" s="248"/>
      <c r="S440" s="248"/>
      <c r="T440" s="249"/>
      <c r="U440" s="13"/>
      <c r="V440" s="13"/>
      <c r="W440" s="13"/>
      <c r="X440" s="13"/>
      <c r="Y440" s="13"/>
      <c r="Z440" s="13"/>
      <c r="AA440" s="13"/>
      <c r="AB440" s="13"/>
      <c r="AC440" s="13"/>
      <c r="AD440" s="13"/>
      <c r="AE440" s="13"/>
      <c r="AT440" s="250" t="s">
        <v>162</v>
      </c>
      <c r="AU440" s="250" t="s">
        <v>82</v>
      </c>
      <c r="AV440" s="13" t="s">
        <v>82</v>
      </c>
      <c r="AW440" s="13" t="s">
        <v>30</v>
      </c>
      <c r="AX440" s="13" t="s">
        <v>78</v>
      </c>
      <c r="AY440" s="250" t="s">
        <v>128</v>
      </c>
    </row>
    <row r="441" s="2" customFormat="1">
      <c r="A441" s="37"/>
      <c r="B441" s="38"/>
      <c r="C441" s="215" t="s">
        <v>687</v>
      </c>
      <c r="D441" s="215" t="s">
        <v>129</v>
      </c>
      <c r="E441" s="216" t="s">
        <v>1616</v>
      </c>
      <c r="F441" s="217" t="s">
        <v>1617</v>
      </c>
      <c r="G441" s="218" t="s">
        <v>183</v>
      </c>
      <c r="H441" s="219">
        <v>6</v>
      </c>
      <c r="I441" s="220"/>
      <c r="J441" s="221">
        <f>ROUND(I441*H441,2)</f>
        <v>0</v>
      </c>
      <c r="K441" s="217" t="s">
        <v>158</v>
      </c>
      <c r="L441" s="43"/>
      <c r="M441" s="222" t="s">
        <v>1</v>
      </c>
      <c r="N441" s="223" t="s">
        <v>38</v>
      </c>
      <c r="O441" s="90"/>
      <c r="P441" s="224">
        <f>O441*H441</f>
        <v>0</v>
      </c>
      <c r="Q441" s="224">
        <v>0</v>
      </c>
      <c r="R441" s="224">
        <f>Q441*H441</f>
        <v>0</v>
      </c>
      <c r="S441" s="224">
        <v>1.8</v>
      </c>
      <c r="T441" s="225">
        <f>S441*H441</f>
        <v>10.800000000000001</v>
      </c>
      <c r="U441" s="37"/>
      <c r="V441" s="37"/>
      <c r="W441" s="37"/>
      <c r="X441" s="37"/>
      <c r="Y441" s="37"/>
      <c r="Z441" s="37"/>
      <c r="AA441" s="37"/>
      <c r="AB441" s="37"/>
      <c r="AC441" s="37"/>
      <c r="AD441" s="37"/>
      <c r="AE441" s="37"/>
      <c r="AR441" s="226" t="s">
        <v>88</v>
      </c>
      <c r="AT441" s="226" t="s">
        <v>129</v>
      </c>
      <c r="AU441" s="226" t="s">
        <v>82</v>
      </c>
      <c r="AY441" s="16" t="s">
        <v>128</v>
      </c>
      <c r="BE441" s="227">
        <f>IF(N441="základní",J441,0)</f>
        <v>0</v>
      </c>
      <c r="BF441" s="227">
        <f>IF(N441="snížená",J441,0)</f>
        <v>0</v>
      </c>
      <c r="BG441" s="227">
        <f>IF(N441="zákl. přenesená",J441,0)</f>
        <v>0</v>
      </c>
      <c r="BH441" s="227">
        <f>IF(N441="sníž. přenesená",J441,0)</f>
        <v>0</v>
      </c>
      <c r="BI441" s="227">
        <f>IF(N441="nulová",J441,0)</f>
        <v>0</v>
      </c>
      <c r="BJ441" s="16" t="s">
        <v>78</v>
      </c>
      <c r="BK441" s="227">
        <f>ROUND(I441*H441,2)</f>
        <v>0</v>
      </c>
      <c r="BL441" s="16" t="s">
        <v>88</v>
      </c>
      <c r="BM441" s="226" t="s">
        <v>1618</v>
      </c>
    </row>
    <row r="442" s="2" customFormat="1">
      <c r="A442" s="37"/>
      <c r="B442" s="38"/>
      <c r="C442" s="39"/>
      <c r="D442" s="228" t="s">
        <v>160</v>
      </c>
      <c r="E442" s="39"/>
      <c r="F442" s="239" t="s">
        <v>1619</v>
      </c>
      <c r="G442" s="39"/>
      <c r="H442" s="39"/>
      <c r="I442" s="230"/>
      <c r="J442" s="39"/>
      <c r="K442" s="39"/>
      <c r="L442" s="43"/>
      <c r="M442" s="231"/>
      <c r="N442" s="232"/>
      <c r="O442" s="90"/>
      <c r="P442" s="90"/>
      <c r="Q442" s="90"/>
      <c r="R442" s="90"/>
      <c r="S442" s="90"/>
      <c r="T442" s="91"/>
      <c r="U442" s="37"/>
      <c r="V442" s="37"/>
      <c r="W442" s="37"/>
      <c r="X442" s="37"/>
      <c r="Y442" s="37"/>
      <c r="Z442" s="37"/>
      <c r="AA442" s="37"/>
      <c r="AB442" s="37"/>
      <c r="AC442" s="37"/>
      <c r="AD442" s="37"/>
      <c r="AE442" s="37"/>
      <c r="AT442" s="16" t="s">
        <v>160</v>
      </c>
      <c r="AU442" s="16" t="s">
        <v>82</v>
      </c>
    </row>
    <row r="443" s="2" customFormat="1">
      <c r="A443" s="37"/>
      <c r="B443" s="38"/>
      <c r="C443" s="39"/>
      <c r="D443" s="228" t="s">
        <v>134</v>
      </c>
      <c r="E443" s="39"/>
      <c r="F443" s="229" t="s">
        <v>1620</v>
      </c>
      <c r="G443" s="39"/>
      <c r="H443" s="39"/>
      <c r="I443" s="230"/>
      <c r="J443" s="39"/>
      <c r="K443" s="39"/>
      <c r="L443" s="43"/>
      <c r="M443" s="231"/>
      <c r="N443" s="232"/>
      <c r="O443" s="90"/>
      <c r="P443" s="90"/>
      <c r="Q443" s="90"/>
      <c r="R443" s="90"/>
      <c r="S443" s="90"/>
      <c r="T443" s="91"/>
      <c r="U443" s="37"/>
      <c r="V443" s="37"/>
      <c r="W443" s="37"/>
      <c r="X443" s="37"/>
      <c r="Y443" s="37"/>
      <c r="Z443" s="37"/>
      <c r="AA443" s="37"/>
      <c r="AB443" s="37"/>
      <c r="AC443" s="37"/>
      <c r="AD443" s="37"/>
      <c r="AE443" s="37"/>
      <c r="AT443" s="16" t="s">
        <v>134</v>
      </c>
      <c r="AU443" s="16" t="s">
        <v>82</v>
      </c>
    </row>
    <row r="444" s="13" customFormat="1">
      <c r="A444" s="13"/>
      <c r="B444" s="240"/>
      <c r="C444" s="241"/>
      <c r="D444" s="228" t="s">
        <v>162</v>
      </c>
      <c r="E444" s="242" t="s">
        <v>1</v>
      </c>
      <c r="F444" s="243" t="s">
        <v>1621</v>
      </c>
      <c r="G444" s="241"/>
      <c r="H444" s="244">
        <v>6</v>
      </c>
      <c r="I444" s="245"/>
      <c r="J444" s="241"/>
      <c r="K444" s="241"/>
      <c r="L444" s="246"/>
      <c r="M444" s="247"/>
      <c r="N444" s="248"/>
      <c r="O444" s="248"/>
      <c r="P444" s="248"/>
      <c r="Q444" s="248"/>
      <c r="R444" s="248"/>
      <c r="S444" s="248"/>
      <c r="T444" s="249"/>
      <c r="U444" s="13"/>
      <c r="V444" s="13"/>
      <c r="W444" s="13"/>
      <c r="X444" s="13"/>
      <c r="Y444" s="13"/>
      <c r="Z444" s="13"/>
      <c r="AA444" s="13"/>
      <c r="AB444" s="13"/>
      <c r="AC444" s="13"/>
      <c r="AD444" s="13"/>
      <c r="AE444" s="13"/>
      <c r="AT444" s="250" t="s">
        <v>162</v>
      </c>
      <c r="AU444" s="250" t="s">
        <v>82</v>
      </c>
      <c r="AV444" s="13" t="s">
        <v>82</v>
      </c>
      <c r="AW444" s="13" t="s">
        <v>30</v>
      </c>
      <c r="AX444" s="13" t="s">
        <v>78</v>
      </c>
      <c r="AY444" s="250" t="s">
        <v>128</v>
      </c>
    </row>
    <row r="445" s="2" customFormat="1" ht="16.5" customHeight="1">
      <c r="A445" s="37"/>
      <c r="B445" s="38"/>
      <c r="C445" s="215" t="s">
        <v>694</v>
      </c>
      <c r="D445" s="215" t="s">
        <v>129</v>
      </c>
      <c r="E445" s="216" t="s">
        <v>541</v>
      </c>
      <c r="F445" s="217" t="s">
        <v>542</v>
      </c>
      <c r="G445" s="218" t="s">
        <v>183</v>
      </c>
      <c r="H445" s="219">
        <v>1.6200000000000001</v>
      </c>
      <c r="I445" s="220"/>
      <c r="J445" s="221">
        <f>ROUND(I445*H445,2)</f>
        <v>0</v>
      </c>
      <c r="K445" s="217" t="s">
        <v>158</v>
      </c>
      <c r="L445" s="43"/>
      <c r="M445" s="222" t="s">
        <v>1</v>
      </c>
      <c r="N445" s="223" t="s">
        <v>38</v>
      </c>
      <c r="O445" s="90"/>
      <c r="P445" s="224">
        <f>O445*H445</f>
        <v>0</v>
      </c>
      <c r="Q445" s="224">
        <v>0.12171</v>
      </c>
      <c r="R445" s="224">
        <f>Q445*H445</f>
        <v>0.19717020000000002</v>
      </c>
      <c r="S445" s="224">
        <v>2.3999999999999999</v>
      </c>
      <c r="T445" s="225">
        <f>S445*H445</f>
        <v>3.8879999999999999</v>
      </c>
      <c r="U445" s="37"/>
      <c r="V445" s="37"/>
      <c r="W445" s="37"/>
      <c r="X445" s="37"/>
      <c r="Y445" s="37"/>
      <c r="Z445" s="37"/>
      <c r="AA445" s="37"/>
      <c r="AB445" s="37"/>
      <c r="AC445" s="37"/>
      <c r="AD445" s="37"/>
      <c r="AE445" s="37"/>
      <c r="AR445" s="226" t="s">
        <v>88</v>
      </c>
      <c r="AT445" s="226" t="s">
        <v>129</v>
      </c>
      <c r="AU445" s="226" t="s">
        <v>82</v>
      </c>
      <c r="AY445" s="16" t="s">
        <v>128</v>
      </c>
      <c r="BE445" s="227">
        <f>IF(N445="základní",J445,0)</f>
        <v>0</v>
      </c>
      <c r="BF445" s="227">
        <f>IF(N445="snížená",J445,0)</f>
        <v>0</v>
      </c>
      <c r="BG445" s="227">
        <f>IF(N445="zákl. přenesená",J445,0)</f>
        <v>0</v>
      </c>
      <c r="BH445" s="227">
        <f>IF(N445="sníž. přenesená",J445,0)</f>
        <v>0</v>
      </c>
      <c r="BI445" s="227">
        <f>IF(N445="nulová",J445,0)</f>
        <v>0</v>
      </c>
      <c r="BJ445" s="16" t="s">
        <v>78</v>
      </c>
      <c r="BK445" s="227">
        <f>ROUND(I445*H445,2)</f>
        <v>0</v>
      </c>
      <c r="BL445" s="16" t="s">
        <v>88</v>
      </c>
      <c r="BM445" s="226" t="s">
        <v>1622</v>
      </c>
    </row>
    <row r="446" s="2" customFormat="1">
      <c r="A446" s="37"/>
      <c r="B446" s="38"/>
      <c r="C446" s="39"/>
      <c r="D446" s="228" t="s">
        <v>160</v>
      </c>
      <c r="E446" s="39"/>
      <c r="F446" s="239" t="s">
        <v>544</v>
      </c>
      <c r="G446" s="39"/>
      <c r="H446" s="39"/>
      <c r="I446" s="230"/>
      <c r="J446" s="39"/>
      <c r="K446" s="39"/>
      <c r="L446" s="43"/>
      <c r="M446" s="231"/>
      <c r="N446" s="232"/>
      <c r="O446" s="90"/>
      <c r="P446" s="90"/>
      <c r="Q446" s="90"/>
      <c r="R446" s="90"/>
      <c r="S446" s="90"/>
      <c r="T446" s="91"/>
      <c r="U446" s="37"/>
      <c r="V446" s="37"/>
      <c r="W446" s="37"/>
      <c r="X446" s="37"/>
      <c r="Y446" s="37"/>
      <c r="Z446" s="37"/>
      <c r="AA446" s="37"/>
      <c r="AB446" s="37"/>
      <c r="AC446" s="37"/>
      <c r="AD446" s="37"/>
      <c r="AE446" s="37"/>
      <c r="AT446" s="16" t="s">
        <v>160</v>
      </c>
      <c r="AU446" s="16" t="s">
        <v>82</v>
      </c>
    </row>
    <row r="447" s="2" customFormat="1">
      <c r="A447" s="37"/>
      <c r="B447" s="38"/>
      <c r="C447" s="39"/>
      <c r="D447" s="228" t="s">
        <v>134</v>
      </c>
      <c r="E447" s="39"/>
      <c r="F447" s="229" t="s">
        <v>545</v>
      </c>
      <c r="G447" s="39"/>
      <c r="H447" s="39"/>
      <c r="I447" s="230"/>
      <c r="J447" s="39"/>
      <c r="K447" s="39"/>
      <c r="L447" s="43"/>
      <c r="M447" s="231"/>
      <c r="N447" s="232"/>
      <c r="O447" s="90"/>
      <c r="P447" s="90"/>
      <c r="Q447" s="90"/>
      <c r="R447" s="90"/>
      <c r="S447" s="90"/>
      <c r="T447" s="91"/>
      <c r="U447" s="37"/>
      <c r="V447" s="37"/>
      <c r="W447" s="37"/>
      <c r="X447" s="37"/>
      <c r="Y447" s="37"/>
      <c r="Z447" s="37"/>
      <c r="AA447" s="37"/>
      <c r="AB447" s="37"/>
      <c r="AC447" s="37"/>
      <c r="AD447" s="37"/>
      <c r="AE447" s="37"/>
      <c r="AT447" s="16" t="s">
        <v>134</v>
      </c>
      <c r="AU447" s="16" t="s">
        <v>82</v>
      </c>
    </row>
    <row r="448" s="13" customFormat="1">
      <c r="A448" s="13"/>
      <c r="B448" s="240"/>
      <c r="C448" s="241"/>
      <c r="D448" s="228" t="s">
        <v>162</v>
      </c>
      <c r="E448" s="242" t="s">
        <v>1</v>
      </c>
      <c r="F448" s="243" t="s">
        <v>1623</v>
      </c>
      <c r="G448" s="241"/>
      <c r="H448" s="244">
        <v>1.6200000000000001</v>
      </c>
      <c r="I448" s="245"/>
      <c r="J448" s="241"/>
      <c r="K448" s="241"/>
      <c r="L448" s="246"/>
      <c r="M448" s="247"/>
      <c r="N448" s="248"/>
      <c r="O448" s="248"/>
      <c r="P448" s="248"/>
      <c r="Q448" s="248"/>
      <c r="R448" s="248"/>
      <c r="S448" s="248"/>
      <c r="T448" s="249"/>
      <c r="U448" s="13"/>
      <c r="V448" s="13"/>
      <c r="W448" s="13"/>
      <c r="X448" s="13"/>
      <c r="Y448" s="13"/>
      <c r="Z448" s="13"/>
      <c r="AA448" s="13"/>
      <c r="AB448" s="13"/>
      <c r="AC448" s="13"/>
      <c r="AD448" s="13"/>
      <c r="AE448" s="13"/>
      <c r="AT448" s="250" t="s">
        <v>162</v>
      </c>
      <c r="AU448" s="250" t="s">
        <v>82</v>
      </c>
      <c r="AV448" s="13" t="s">
        <v>82</v>
      </c>
      <c r="AW448" s="13" t="s">
        <v>30</v>
      </c>
      <c r="AX448" s="13" t="s">
        <v>78</v>
      </c>
      <c r="AY448" s="250" t="s">
        <v>128</v>
      </c>
    </row>
    <row r="449" s="2" customFormat="1">
      <c r="A449" s="37"/>
      <c r="B449" s="38"/>
      <c r="C449" s="215" t="s">
        <v>699</v>
      </c>
      <c r="D449" s="215" t="s">
        <v>129</v>
      </c>
      <c r="E449" s="216" t="s">
        <v>1216</v>
      </c>
      <c r="F449" s="217" t="s">
        <v>1217</v>
      </c>
      <c r="G449" s="218" t="s">
        <v>176</v>
      </c>
      <c r="H449" s="219">
        <v>14</v>
      </c>
      <c r="I449" s="220"/>
      <c r="J449" s="221">
        <f>ROUND(I449*H449,2)</f>
        <v>0</v>
      </c>
      <c r="K449" s="217" t="s">
        <v>1</v>
      </c>
      <c r="L449" s="43"/>
      <c r="M449" s="222" t="s">
        <v>1</v>
      </c>
      <c r="N449" s="223" t="s">
        <v>38</v>
      </c>
      <c r="O449" s="90"/>
      <c r="P449" s="224">
        <f>O449*H449</f>
        <v>0</v>
      </c>
      <c r="Q449" s="224">
        <v>9.0000000000000006E-05</v>
      </c>
      <c r="R449" s="224">
        <f>Q449*H449</f>
        <v>0.0012600000000000001</v>
      </c>
      <c r="S449" s="224">
        <v>0.042000000000000003</v>
      </c>
      <c r="T449" s="225">
        <f>S449*H449</f>
        <v>0.58800000000000008</v>
      </c>
      <c r="U449" s="37"/>
      <c r="V449" s="37"/>
      <c r="W449" s="37"/>
      <c r="X449" s="37"/>
      <c r="Y449" s="37"/>
      <c r="Z449" s="37"/>
      <c r="AA449" s="37"/>
      <c r="AB449" s="37"/>
      <c r="AC449" s="37"/>
      <c r="AD449" s="37"/>
      <c r="AE449" s="37"/>
      <c r="AR449" s="226" t="s">
        <v>88</v>
      </c>
      <c r="AT449" s="226" t="s">
        <v>129</v>
      </c>
      <c r="AU449" s="226" t="s">
        <v>82</v>
      </c>
      <c r="AY449" s="16" t="s">
        <v>128</v>
      </c>
      <c r="BE449" s="227">
        <f>IF(N449="základní",J449,0)</f>
        <v>0</v>
      </c>
      <c r="BF449" s="227">
        <f>IF(N449="snížená",J449,0)</f>
        <v>0</v>
      </c>
      <c r="BG449" s="227">
        <f>IF(N449="zákl. přenesená",J449,0)</f>
        <v>0</v>
      </c>
      <c r="BH449" s="227">
        <f>IF(N449="sníž. přenesená",J449,0)</f>
        <v>0</v>
      </c>
      <c r="BI449" s="227">
        <f>IF(N449="nulová",J449,0)</f>
        <v>0</v>
      </c>
      <c r="BJ449" s="16" t="s">
        <v>78</v>
      </c>
      <c r="BK449" s="227">
        <f>ROUND(I449*H449,2)</f>
        <v>0</v>
      </c>
      <c r="BL449" s="16" t="s">
        <v>88</v>
      </c>
      <c r="BM449" s="226" t="s">
        <v>1624</v>
      </c>
    </row>
    <row r="450" s="2" customFormat="1">
      <c r="A450" s="37"/>
      <c r="B450" s="38"/>
      <c r="C450" s="39"/>
      <c r="D450" s="228" t="s">
        <v>160</v>
      </c>
      <c r="E450" s="39"/>
      <c r="F450" s="239" t="s">
        <v>913</v>
      </c>
      <c r="G450" s="39"/>
      <c r="H450" s="39"/>
      <c r="I450" s="230"/>
      <c r="J450" s="39"/>
      <c r="K450" s="39"/>
      <c r="L450" s="43"/>
      <c r="M450" s="231"/>
      <c r="N450" s="232"/>
      <c r="O450" s="90"/>
      <c r="P450" s="90"/>
      <c r="Q450" s="90"/>
      <c r="R450" s="90"/>
      <c r="S450" s="90"/>
      <c r="T450" s="91"/>
      <c r="U450" s="37"/>
      <c r="V450" s="37"/>
      <c r="W450" s="37"/>
      <c r="X450" s="37"/>
      <c r="Y450" s="37"/>
      <c r="Z450" s="37"/>
      <c r="AA450" s="37"/>
      <c r="AB450" s="37"/>
      <c r="AC450" s="37"/>
      <c r="AD450" s="37"/>
      <c r="AE450" s="37"/>
      <c r="AT450" s="16" t="s">
        <v>160</v>
      </c>
      <c r="AU450" s="16" t="s">
        <v>82</v>
      </c>
    </row>
    <row r="451" s="2" customFormat="1">
      <c r="A451" s="37"/>
      <c r="B451" s="38"/>
      <c r="C451" s="39"/>
      <c r="D451" s="228" t="s">
        <v>134</v>
      </c>
      <c r="E451" s="39"/>
      <c r="F451" s="229" t="s">
        <v>1219</v>
      </c>
      <c r="G451" s="39"/>
      <c r="H451" s="39"/>
      <c r="I451" s="230"/>
      <c r="J451" s="39"/>
      <c r="K451" s="39"/>
      <c r="L451" s="43"/>
      <c r="M451" s="231"/>
      <c r="N451" s="232"/>
      <c r="O451" s="90"/>
      <c r="P451" s="90"/>
      <c r="Q451" s="90"/>
      <c r="R451" s="90"/>
      <c r="S451" s="90"/>
      <c r="T451" s="91"/>
      <c r="U451" s="37"/>
      <c r="V451" s="37"/>
      <c r="W451" s="37"/>
      <c r="X451" s="37"/>
      <c r="Y451" s="37"/>
      <c r="Z451" s="37"/>
      <c r="AA451" s="37"/>
      <c r="AB451" s="37"/>
      <c r="AC451" s="37"/>
      <c r="AD451" s="37"/>
      <c r="AE451" s="37"/>
      <c r="AT451" s="16" t="s">
        <v>134</v>
      </c>
      <c r="AU451" s="16" t="s">
        <v>82</v>
      </c>
    </row>
    <row r="452" s="13" customFormat="1">
      <c r="A452" s="13"/>
      <c r="B452" s="240"/>
      <c r="C452" s="241"/>
      <c r="D452" s="228" t="s">
        <v>162</v>
      </c>
      <c r="E452" s="242" t="s">
        <v>1</v>
      </c>
      <c r="F452" s="243" t="s">
        <v>234</v>
      </c>
      <c r="G452" s="241"/>
      <c r="H452" s="244">
        <v>14</v>
      </c>
      <c r="I452" s="245"/>
      <c r="J452" s="241"/>
      <c r="K452" s="241"/>
      <c r="L452" s="246"/>
      <c r="M452" s="247"/>
      <c r="N452" s="248"/>
      <c r="O452" s="248"/>
      <c r="P452" s="248"/>
      <c r="Q452" s="248"/>
      <c r="R452" s="248"/>
      <c r="S452" s="248"/>
      <c r="T452" s="249"/>
      <c r="U452" s="13"/>
      <c r="V452" s="13"/>
      <c r="W452" s="13"/>
      <c r="X452" s="13"/>
      <c r="Y452" s="13"/>
      <c r="Z452" s="13"/>
      <c r="AA452" s="13"/>
      <c r="AB452" s="13"/>
      <c r="AC452" s="13"/>
      <c r="AD452" s="13"/>
      <c r="AE452" s="13"/>
      <c r="AT452" s="250" t="s">
        <v>162</v>
      </c>
      <c r="AU452" s="250" t="s">
        <v>82</v>
      </c>
      <c r="AV452" s="13" t="s">
        <v>82</v>
      </c>
      <c r="AW452" s="13" t="s">
        <v>30</v>
      </c>
      <c r="AX452" s="13" t="s">
        <v>78</v>
      </c>
      <c r="AY452" s="250" t="s">
        <v>128</v>
      </c>
    </row>
    <row r="453" s="2" customFormat="1">
      <c r="A453" s="37"/>
      <c r="B453" s="38"/>
      <c r="C453" s="215" t="s">
        <v>708</v>
      </c>
      <c r="D453" s="215" t="s">
        <v>129</v>
      </c>
      <c r="E453" s="216" t="s">
        <v>1625</v>
      </c>
      <c r="F453" s="217" t="s">
        <v>1626</v>
      </c>
      <c r="G453" s="218" t="s">
        <v>176</v>
      </c>
      <c r="H453" s="219">
        <v>30</v>
      </c>
      <c r="I453" s="220"/>
      <c r="J453" s="221">
        <f>ROUND(I453*H453,2)</f>
        <v>0</v>
      </c>
      <c r="K453" s="217" t="s">
        <v>158</v>
      </c>
      <c r="L453" s="43"/>
      <c r="M453" s="222" t="s">
        <v>1</v>
      </c>
      <c r="N453" s="223" t="s">
        <v>38</v>
      </c>
      <c r="O453" s="90"/>
      <c r="P453" s="224">
        <f>O453*H453</f>
        <v>0</v>
      </c>
      <c r="Q453" s="224">
        <v>0</v>
      </c>
      <c r="R453" s="224">
        <f>Q453*H453</f>
        <v>0</v>
      </c>
      <c r="S453" s="224">
        <v>0.0092499999999999995</v>
      </c>
      <c r="T453" s="225">
        <f>S453*H453</f>
        <v>0.27749999999999997</v>
      </c>
      <c r="U453" s="37"/>
      <c r="V453" s="37"/>
      <c r="W453" s="37"/>
      <c r="X453" s="37"/>
      <c r="Y453" s="37"/>
      <c r="Z453" s="37"/>
      <c r="AA453" s="37"/>
      <c r="AB453" s="37"/>
      <c r="AC453" s="37"/>
      <c r="AD453" s="37"/>
      <c r="AE453" s="37"/>
      <c r="AR453" s="226" t="s">
        <v>88</v>
      </c>
      <c r="AT453" s="226" t="s">
        <v>129</v>
      </c>
      <c r="AU453" s="226" t="s">
        <v>82</v>
      </c>
      <c r="AY453" s="16" t="s">
        <v>128</v>
      </c>
      <c r="BE453" s="227">
        <f>IF(N453="základní",J453,0)</f>
        <v>0</v>
      </c>
      <c r="BF453" s="227">
        <f>IF(N453="snížená",J453,0)</f>
        <v>0</v>
      </c>
      <c r="BG453" s="227">
        <f>IF(N453="zákl. přenesená",J453,0)</f>
        <v>0</v>
      </c>
      <c r="BH453" s="227">
        <f>IF(N453="sníž. přenesená",J453,0)</f>
        <v>0</v>
      </c>
      <c r="BI453" s="227">
        <f>IF(N453="nulová",J453,0)</f>
        <v>0</v>
      </c>
      <c r="BJ453" s="16" t="s">
        <v>78</v>
      </c>
      <c r="BK453" s="227">
        <f>ROUND(I453*H453,2)</f>
        <v>0</v>
      </c>
      <c r="BL453" s="16" t="s">
        <v>88</v>
      </c>
      <c r="BM453" s="226" t="s">
        <v>1627</v>
      </c>
    </row>
    <row r="454" s="2" customFormat="1">
      <c r="A454" s="37"/>
      <c r="B454" s="38"/>
      <c r="C454" s="39"/>
      <c r="D454" s="228" t="s">
        <v>160</v>
      </c>
      <c r="E454" s="39"/>
      <c r="F454" s="239" t="s">
        <v>1628</v>
      </c>
      <c r="G454" s="39"/>
      <c r="H454" s="39"/>
      <c r="I454" s="230"/>
      <c r="J454" s="39"/>
      <c r="K454" s="39"/>
      <c r="L454" s="43"/>
      <c r="M454" s="231"/>
      <c r="N454" s="232"/>
      <c r="O454" s="90"/>
      <c r="P454" s="90"/>
      <c r="Q454" s="90"/>
      <c r="R454" s="90"/>
      <c r="S454" s="90"/>
      <c r="T454" s="91"/>
      <c r="U454" s="37"/>
      <c r="V454" s="37"/>
      <c r="W454" s="37"/>
      <c r="X454" s="37"/>
      <c r="Y454" s="37"/>
      <c r="Z454" s="37"/>
      <c r="AA454" s="37"/>
      <c r="AB454" s="37"/>
      <c r="AC454" s="37"/>
      <c r="AD454" s="37"/>
      <c r="AE454" s="37"/>
      <c r="AT454" s="16" t="s">
        <v>160</v>
      </c>
      <c r="AU454" s="16" t="s">
        <v>82</v>
      </c>
    </row>
    <row r="455" s="2" customFormat="1">
      <c r="A455" s="37"/>
      <c r="B455" s="38"/>
      <c r="C455" s="39"/>
      <c r="D455" s="228" t="s">
        <v>134</v>
      </c>
      <c r="E455" s="39"/>
      <c r="F455" s="229" t="s">
        <v>1629</v>
      </c>
      <c r="G455" s="39"/>
      <c r="H455" s="39"/>
      <c r="I455" s="230"/>
      <c r="J455" s="39"/>
      <c r="K455" s="39"/>
      <c r="L455" s="43"/>
      <c r="M455" s="231"/>
      <c r="N455" s="232"/>
      <c r="O455" s="90"/>
      <c r="P455" s="90"/>
      <c r="Q455" s="90"/>
      <c r="R455" s="90"/>
      <c r="S455" s="90"/>
      <c r="T455" s="91"/>
      <c r="U455" s="37"/>
      <c r="V455" s="37"/>
      <c r="W455" s="37"/>
      <c r="X455" s="37"/>
      <c r="Y455" s="37"/>
      <c r="Z455" s="37"/>
      <c r="AA455" s="37"/>
      <c r="AB455" s="37"/>
      <c r="AC455" s="37"/>
      <c r="AD455" s="37"/>
      <c r="AE455" s="37"/>
      <c r="AT455" s="16" t="s">
        <v>134</v>
      </c>
      <c r="AU455" s="16" t="s">
        <v>82</v>
      </c>
    </row>
    <row r="456" s="13" customFormat="1">
      <c r="A456" s="13"/>
      <c r="B456" s="240"/>
      <c r="C456" s="241"/>
      <c r="D456" s="228" t="s">
        <v>162</v>
      </c>
      <c r="E456" s="242" t="s">
        <v>1</v>
      </c>
      <c r="F456" s="243" t="s">
        <v>330</v>
      </c>
      <c r="G456" s="241"/>
      <c r="H456" s="244">
        <v>30</v>
      </c>
      <c r="I456" s="245"/>
      <c r="J456" s="241"/>
      <c r="K456" s="241"/>
      <c r="L456" s="246"/>
      <c r="M456" s="247"/>
      <c r="N456" s="248"/>
      <c r="O456" s="248"/>
      <c r="P456" s="248"/>
      <c r="Q456" s="248"/>
      <c r="R456" s="248"/>
      <c r="S456" s="248"/>
      <c r="T456" s="249"/>
      <c r="U456" s="13"/>
      <c r="V456" s="13"/>
      <c r="W456" s="13"/>
      <c r="X456" s="13"/>
      <c r="Y456" s="13"/>
      <c r="Z456" s="13"/>
      <c r="AA456" s="13"/>
      <c r="AB456" s="13"/>
      <c r="AC456" s="13"/>
      <c r="AD456" s="13"/>
      <c r="AE456" s="13"/>
      <c r="AT456" s="250" t="s">
        <v>162</v>
      </c>
      <c r="AU456" s="250" t="s">
        <v>82</v>
      </c>
      <c r="AV456" s="13" t="s">
        <v>82</v>
      </c>
      <c r="AW456" s="13" t="s">
        <v>30</v>
      </c>
      <c r="AX456" s="13" t="s">
        <v>78</v>
      </c>
      <c r="AY456" s="250" t="s">
        <v>128</v>
      </c>
    </row>
    <row r="457" s="2" customFormat="1" ht="21.75" customHeight="1">
      <c r="A457" s="37"/>
      <c r="B457" s="38"/>
      <c r="C457" s="215" t="s">
        <v>715</v>
      </c>
      <c r="D457" s="215" t="s">
        <v>129</v>
      </c>
      <c r="E457" s="216" t="s">
        <v>1630</v>
      </c>
      <c r="F457" s="217" t="s">
        <v>1631</v>
      </c>
      <c r="G457" s="218" t="s">
        <v>207</v>
      </c>
      <c r="H457" s="219">
        <v>1</v>
      </c>
      <c r="I457" s="220"/>
      <c r="J457" s="221">
        <f>ROUND(I457*H457,2)</f>
        <v>0</v>
      </c>
      <c r="K457" s="217" t="s">
        <v>158</v>
      </c>
      <c r="L457" s="43"/>
      <c r="M457" s="222" t="s">
        <v>1</v>
      </c>
      <c r="N457" s="223" t="s">
        <v>38</v>
      </c>
      <c r="O457" s="90"/>
      <c r="P457" s="224">
        <f>O457*H457</f>
        <v>0</v>
      </c>
      <c r="Q457" s="224">
        <v>0</v>
      </c>
      <c r="R457" s="224">
        <f>Q457*H457</f>
        <v>0</v>
      </c>
      <c r="S457" s="224">
        <v>0.28499999999999998</v>
      </c>
      <c r="T457" s="225">
        <f>S457*H457</f>
        <v>0.28499999999999998</v>
      </c>
      <c r="U457" s="37"/>
      <c r="V457" s="37"/>
      <c r="W457" s="37"/>
      <c r="X457" s="37"/>
      <c r="Y457" s="37"/>
      <c r="Z457" s="37"/>
      <c r="AA457" s="37"/>
      <c r="AB457" s="37"/>
      <c r="AC457" s="37"/>
      <c r="AD457" s="37"/>
      <c r="AE457" s="37"/>
      <c r="AR457" s="226" t="s">
        <v>88</v>
      </c>
      <c r="AT457" s="226" t="s">
        <v>129</v>
      </c>
      <c r="AU457" s="226" t="s">
        <v>82</v>
      </c>
      <c r="AY457" s="16" t="s">
        <v>128</v>
      </c>
      <c r="BE457" s="227">
        <f>IF(N457="základní",J457,0)</f>
        <v>0</v>
      </c>
      <c r="BF457" s="227">
        <f>IF(N457="snížená",J457,0)</f>
        <v>0</v>
      </c>
      <c r="BG457" s="227">
        <f>IF(N457="zákl. přenesená",J457,0)</f>
        <v>0</v>
      </c>
      <c r="BH457" s="227">
        <f>IF(N457="sníž. přenesená",J457,0)</f>
        <v>0</v>
      </c>
      <c r="BI457" s="227">
        <f>IF(N457="nulová",J457,0)</f>
        <v>0</v>
      </c>
      <c r="BJ457" s="16" t="s">
        <v>78</v>
      </c>
      <c r="BK457" s="227">
        <f>ROUND(I457*H457,2)</f>
        <v>0</v>
      </c>
      <c r="BL457" s="16" t="s">
        <v>88</v>
      </c>
      <c r="BM457" s="226" t="s">
        <v>1632</v>
      </c>
    </row>
    <row r="458" s="2" customFormat="1">
      <c r="A458" s="37"/>
      <c r="B458" s="38"/>
      <c r="C458" s="39"/>
      <c r="D458" s="228" t="s">
        <v>160</v>
      </c>
      <c r="E458" s="39"/>
      <c r="F458" s="239" t="s">
        <v>1633</v>
      </c>
      <c r="G458" s="39"/>
      <c r="H458" s="39"/>
      <c r="I458" s="230"/>
      <c r="J458" s="39"/>
      <c r="K458" s="39"/>
      <c r="L458" s="43"/>
      <c r="M458" s="231"/>
      <c r="N458" s="232"/>
      <c r="O458" s="90"/>
      <c r="P458" s="90"/>
      <c r="Q458" s="90"/>
      <c r="R458" s="90"/>
      <c r="S458" s="90"/>
      <c r="T458" s="91"/>
      <c r="U458" s="37"/>
      <c r="V458" s="37"/>
      <c r="W458" s="37"/>
      <c r="X458" s="37"/>
      <c r="Y458" s="37"/>
      <c r="Z458" s="37"/>
      <c r="AA458" s="37"/>
      <c r="AB458" s="37"/>
      <c r="AC458" s="37"/>
      <c r="AD458" s="37"/>
      <c r="AE458" s="37"/>
      <c r="AT458" s="16" t="s">
        <v>160</v>
      </c>
      <c r="AU458" s="16" t="s">
        <v>82</v>
      </c>
    </row>
    <row r="459" s="2" customFormat="1">
      <c r="A459" s="37"/>
      <c r="B459" s="38"/>
      <c r="C459" s="39"/>
      <c r="D459" s="228" t="s">
        <v>134</v>
      </c>
      <c r="E459" s="39"/>
      <c r="F459" s="229" t="s">
        <v>1634</v>
      </c>
      <c r="G459" s="39"/>
      <c r="H459" s="39"/>
      <c r="I459" s="230"/>
      <c r="J459" s="39"/>
      <c r="K459" s="39"/>
      <c r="L459" s="43"/>
      <c r="M459" s="231"/>
      <c r="N459" s="232"/>
      <c r="O459" s="90"/>
      <c r="P459" s="90"/>
      <c r="Q459" s="90"/>
      <c r="R459" s="90"/>
      <c r="S459" s="90"/>
      <c r="T459" s="91"/>
      <c r="U459" s="37"/>
      <c r="V459" s="37"/>
      <c r="W459" s="37"/>
      <c r="X459" s="37"/>
      <c r="Y459" s="37"/>
      <c r="Z459" s="37"/>
      <c r="AA459" s="37"/>
      <c r="AB459" s="37"/>
      <c r="AC459" s="37"/>
      <c r="AD459" s="37"/>
      <c r="AE459" s="37"/>
      <c r="AT459" s="16" t="s">
        <v>134</v>
      </c>
      <c r="AU459" s="16" t="s">
        <v>82</v>
      </c>
    </row>
    <row r="460" s="13" customFormat="1">
      <c r="A460" s="13"/>
      <c r="B460" s="240"/>
      <c r="C460" s="241"/>
      <c r="D460" s="228" t="s">
        <v>162</v>
      </c>
      <c r="E460" s="242" t="s">
        <v>1</v>
      </c>
      <c r="F460" s="243" t="s">
        <v>78</v>
      </c>
      <c r="G460" s="241"/>
      <c r="H460" s="244">
        <v>1</v>
      </c>
      <c r="I460" s="245"/>
      <c r="J460" s="241"/>
      <c r="K460" s="241"/>
      <c r="L460" s="246"/>
      <c r="M460" s="247"/>
      <c r="N460" s="248"/>
      <c r="O460" s="248"/>
      <c r="P460" s="248"/>
      <c r="Q460" s="248"/>
      <c r="R460" s="248"/>
      <c r="S460" s="248"/>
      <c r="T460" s="249"/>
      <c r="U460" s="13"/>
      <c r="V460" s="13"/>
      <c r="W460" s="13"/>
      <c r="X460" s="13"/>
      <c r="Y460" s="13"/>
      <c r="Z460" s="13"/>
      <c r="AA460" s="13"/>
      <c r="AB460" s="13"/>
      <c r="AC460" s="13"/>
      <c r="AD460" s="13"/>
      <c r="AE460" s="13"/>
      <c r="AT460" s="250" t="s">
        <v>162</v>
      </c>
      <c r="AU460" s="250" t="s">
        <v>82</v>
      </c>
      <c r="AV460" s="13" t="s">
        <v>82</v>
      </c>
      <c r="AW460" s="13" t="s">
        <v>30</v>
      </c>
      <c r="AX460" s="13" t="s">
        <v>78</v>
      </c>
      <c r="AY460" s="250" t="s">
        <v>128</v>
      </c>
    </row>
    <row r="461" s="2" customFormat="1">
      <c r="A461" s="37"/>
      <c r="B461" s="38"/>
      <c r="C461" s="215" t="s">
        <v>721</v>
      </c>
      <c r="D461" s="215" t="s">
        <v>129</v>
      </c>
      <c r="E461" s="216" t="s">
        <v>1225</v>
      </c>
      <c r="F461" s="217" t="s">
        <v>1226</v>
      </c>
      <c r="G461" s="218" t="s">
        <v>157</v>
      </c>
      <c r="H461" s="219">
        <v>2.3999999999999999</v>
      </c>
      <c r="I461" s="220"/>
      <c r="J461" s="221">
        <f>ROUND(I461*H461,2)</f>
        <v>0</v>
      </c>
      <c r="K461" s="217" t="s">
        <v>158</v>
      </c>
      <c r="L461" s="43"/>
      <c r="M461" s="222" t="s">
        <v>1</v>
      </c>
      <c r="N461" s="223" t="s">
        <v>38</v>
      </c>
      <c r="O461" s="90"/>
      <c r="P461" s="224">
        <f>O461*H461</f>
        <v>0</v>
      </c>
      <c r="Q461" s="224">
        <v>0.090740000000000001</v>
      </c>
      <c r="R461" s="224">
        <f>Q461*H461</f>
        <v>0.217776</v>
      </c>
      <c r="S461" s="224">
        <v>0</v>
      </c>
      <c r="T461" s="225">
        <f>S461*H461</f>
        <v>0</v>
      </c>
      <c r="U461" s="37"/>
      <c r="V461" s="37"/>
      <c r="W461" s="37"/>
      <c r="X461" s="37"/>
      <c r="Y461" s="37"/>
      <c r="Z461" s="37"/>
      <c r="AA461" s="37"/>
      <c r="AB461" s="37"/>
      <c r="AC461" s="37"/>
      <c r="AD461" s="37"/>
      <c r="AE461" s="37"/>
      <c r="AR461" s="226" t="s">
        <v>88</v>
      </c>
      <c r="AT461" s="226" t="s">
        <v>129</v>
      </c>
      <c r="AU461" s="226" t="s">
        <v>82</v>
      </c>
      <c r="AY461" s="16" t="s">
        <v>128</v>
      </c>
      <c r="BE461" s="227">
        <f>IF(N461="základní",J461,0)</f>
        <v>0</v>
      </c>
      <c r="BF461" s="227">
        <f>IF(N461="snížená",J461,0)</f>
        <v>0</v>
      </c>
      <c r="BG461" s="227">
        <f>IF(N461="zákl. přenesená",J461,0)</f>
        <v>0</v>
      </c>
      <c r="BH461" s="227">
        <f>IF(N461="sníž. přenesená",J461,0)</f>
        <v>0</v>
      </c>
      <c r="BI461" s="227">
        <f>IF(N461="nulová",J461,0)</f>
        <v>0</v>
      </c>
      <c r="BJ461" s="16" t="s">
        <v>78</v>
      </c>
      <c r="BK461" s="227">
        <f>ROUND(I461*H461,2)</f>
        <v>0</v>
      </c>
      <c r="BL461" s="16" t="s">
        <v>88</v>
      </c>
      <c r="BM461" s="226" t="s">
        <v>1635</v>
      </c>
    </row>
    <row r="462" s="2" customFormat="1">
      <c r="A462" s="37"/>
      <c r="B462" s="38"/>
      <c r="C462" s="39"/>
      <c r="D462" s="228" t="s">
        <v>160</v>
      </c>
      <c r="E462" s="39"/>
      <c r="F462" s="239" t="s">
        <v>1228</v>
      </c>
      <c r="G462" s="39"/>
      <c r="H462" s="39"/>
      <c r="I462" s="230"/>
      <c r="J462" s="39"/>
      <c r="K462" s="39"/>
      <c r="L462" s="43"/>
      <c r="M462" s="231"/>
      <c r="N462" s="232"/>
      <c r="O462" s="90"/>
      <c r="P462" s="90"/>
      <c r="Q462" s="90"/>
      <c r="R462" s="90"/>
      <c r="S462" s="90"/>
      <c r="T462" s="91"/>
      <c r="U462" s="37"/>
      <c r="V462" s="37"/>
      <c r="W462" s="37"/>
      <c r="X462" s="37"/>
      <c r="Y462" s="37"/>
      <c r="Z462" s="37"/>
      <c r="AA462" s="37"/>
      <c r="AB462" s="37"/>
      <c r="AC462" s="37"/>
      <c r="AD462" s="37"/>
      <c r="AE462" s="37"/>
      <c r="AT462" s="16" t="s">
        <v>160</v>
      </c>
      <c r="AU462" s="16" t="s">
        <v>82</v>
      </c>
    </row>
    <row r="463" s="2" customFormat="1">
      <c r="A463" s="37"/>
      <c r="B463" s="38"/>
      <c r="C463" s="39"/>
      <c r="D463" s="228" t="s">
        <v>134</v>
      </c>
      <c r="E463" s="39"/>
      <c r="F463" s="229" t="s">
        <v>1636</v>
      </c>
      <c r="G463" s="39"/>
      <c r="H463" s="39"/>
      <c r="I463" s="230"/>
      <c r="J463" s="39"/>
      <c r="K463" s="39"/>
      <c r="L463" s="43"/>
      <c r="M463" s="231"/>
      <c r="N463" s="232"/>
      <c r="O463" s="90"/>
      <c r="P463" s="90"/>
      <c r="Q463" s="90"/>
      <c r="R463" s="90"/>
      <c r="S463" s="90"/>
      <c r="T463" s="91"/>
      <c r="U463" s="37"/>
      <c r="V463" s="37"/>
      <c r="W463" s="37"/>
      <c r="X463" s="37"/>
      <c r="Y463" s="37"/>
      <c r="Z463" s="37"/>
      <c r="AA463" s="37"/>
      <c r="AB463" s="37"/>
      <c r="AC463" s="37"/>
      <c r="AD463" s="37"/>
      <c r="AE463" s="37"/>
      <c r="AT463" s="16" t="s">
        <v>134</v>
      </c>
      <c r="AU463" s="16" t="s">
        <v>82</v>
      </c>
    </row>
    <row r="464" s="13" customFormat="1">
      <c r="A464" s="13"/>
      <c r="B464" s="240"/>
      <c r="C464" s="241"/>
      <c r="D464" s="228" t="s">
        <v>162</v>
      </c>
      <c r="E464" s="242" t="s">
        <v>1</v>
      </c>
      <c r="F464" s="243" t="s">
        <v>1637</v>
      </c>
      <c r="G464" s="241"/>
      <c r="H464" s="244">
        <v>2.3999999999999999</v>
      </c>
      <c r="I464" s="245"/>
      <c r="J464" s="241"/>
      <c r="K464" s="241"/>
      <c r="L464" s="246"/>
      <c r="M464" s="247"/>
      <c r="N464" s="248"/>
      <c r="O464" s="248"/>
      <c r="P464" s="248"/>
      <c r="Q464" s="248"/>
      <c r="R464" s="248"/>
      <c r="S464" s="248"/>
      <c r="T464" s="249"/>
      <c r="U464" s="13"/>
      <c r="V464" s="13"/>
      <c r="W464" s="13"/>
      <c r="X464" s="13"/>
      <c r="Y464" s="13"/>
      <c r="Z464" s="13"/>
      <c r="AA464" s="13"/>
      <c r="AB464" s="13"/>
      <c r="AC464" s="13"/>
      <c r="AD464" s="13"/>
      <c r="AE464" s="13"/>
      <c r="AT464" s="250" t="s">
        <v>162</v>
      </c>
      <c r="AU464" s="250" t="s">
        <v>82</v>
      </c>
      <c r="AV464" s="13" t="s">
        <v>82</v>
      </c>
      <c r="AW464" s="13" t="s">
        <v>30</v>
      </c>
      <c r="AX464" s="13" t="s">
        <v>78</v>
      </c>
      <c r="AY464" s="250" t="s">
        <v>128</v>
      </c>
    </row>
    <row r="465" s="2" customFormat="1">
      <c r="A465" s="37"/>
      <c r="B465" s="38"/>
      <c r="C465" s="215" t="s">
        <v>726</v>
      </c>
      <c r="D465" s="215" t="s">
        <v>129</v>
      </c>
      <c r="E465" s="216" t="s">
        <v>1230</v>
      </c>
      <c r="F465" s="217" t="s">
        <v>1231</v>
      </c>
      <c r="G465" s="218" t="s">
        <v>157</v>
      </c>
      <c r="H465" s="219">
        <v>2.3999999999999999</v>
      </c>
      <c r="I465" s="220"/>
      <c r="J465" s="221">
        <f>ROUND(I465*H465,2)</f>
        <v>0</v>
      </c>
      <c r="K465" s="217" t="s">
        <v>158</v>
      </c>
      <c r="L465" s="43"/>
      <c r="M465" s="222" t="s">
        <v>1</v>
      </c>
      <c r="N465" s="223" t="s">
        <v>38</v>
      </c>
      <c r="O465" s="90"/>
      <c r="P465" s="224">
        <f>O465*H465</f>
        <v>0</v>
      </c>
      <c r="Q465" s="224">
        <v>0</v>
      </c>
      <c r="R465" s="224">
        <f>Q465*H465</f>
        <v>0</v>
      </c>
      <c r="S465" s="224">
        <v>0.090740000000000001</v>
      </c>
      <c r="T465" s="225">
        <f>S465*H465</f>
        <v>0.217776</v>
      </c>
      <c r="U465" s="37"/>
      <c r="V465" s="37"/>
      <c r="W465" s="37"/>
      <c r="X465" s="37"/>
      <c r="Y465" s="37"/>
      <c r="Z465" s="37"/>
      <c r="AA465" s="37"/>
      <c r="AB465" s="37"/>
      <c r="AC465" s="37"/>
      <c r="AD465" s="37"/>
      <c r="AE465" s="37"/>
      <c r="AR465" s="226" t="s">
        <v>88</v>
      </c>
      <c r="AT465" s="226" t="s">
        <v>129</v>
      </c>
      <c r="AU465" s="226" t="s">
        <v>82</v>
      </c>
      <c r="AY465" s="16" t="s">
        <v>128</v>
      </c>
      <c r="BE465" s="227">
        <f>IF(N465="základní",J465,0)</f>
        <v>0</v>
      </c>
      <c r="BF465" s="227">
        <f>IF(N465="snížená",J465,0)</f>
        <v>0</v>
      </c>
      <c r="BG465" s="227">
        <f>IF(N465="zákl. přenesená",J465,0)</f>
        <v>0</v>
      </c>
      <c r="BH465" s="227">
        <f>IF(N465="sníž. přenesená",J465,0)</f>
        <v>0</v>
      </c>
      <c r="BI465" s="227">
        <f>IF(N465="nulová",J465,0)</f>
        <v>0</v>
      </c>
      <c r="BJ465" s="16" t="s">
        <v>78</v>
      </c>
      <c r="BK465" s="227">
        <f>ROUND(I465*H465,2)</f>
        <v>0</v>
      </c>
      <c r="BL465" s="16" t="s">
        <v>88</v>
      </c>
      <c r="BM465" s="226" t="s">
        <v>1638</v>
      </c>
    </row>
    <row r="466" s="2" customFormat="1">
      <c r="A466" s="37"/>
      <c r="B466" s="38"/>
      <c r="C466" s="39"/>
      <c r="D466" s="228" t="s">
        <v>160</v>
      </c>
      <c r="E466" s="39"/>
      <c r="F466" s="239" t="s">
        <v>1233</v>
      </c>
      <c r="G466" s="39"/>
      <c r="H466" s="39"/>
      <c r="I466" s="230"/>
      <c r="J466" s="39"/>
      <c r="K466" s="39"/>
      <c r="L466" s="43"/>
      <c r="M466" s="231"/>
      <c r="N466" s="232"/>
      <c r="O466" s="90"/>
      <c r="P466" s="90"/>
      <c r="Q466" s="90"/>
      <c r="R466" s="90"/>
      <c r="S466" s="90"/>
      <c r="T466" s="91"/>
      <c r="U466" s="37"/>
      <c r="V466" s="37"/>
      <c r="W466" s="37"/>
      <c r="X466" s="37"/>
      <c r="Y466" s="37"/>
      <c r="Z466" s="37"/>
      <c r="AA466" s="37"/>
      <c r="AB466" s="37"/>
      <c r="AC466" s="37"/>
      <c r="AD466" s="37"/>
      <c r="AE466" s="37"/>
      <c r="AT466" s="16" t="s">
        <v>160</v>
      </c>
      <c r="AU466" s="16" t="s">
        <v>82</v>
      </c>
    </row>
    <row r="467" s="2" customFormat="1">
      <c r="A467" s="37"/>
      <c r="B467" s="38"/>
      <c r="C467" s="39"/>
      <c r="D467" s="228" t="s">
        <v>134</v>
      </c>
      <c r="E467" s="39"/>
      <c r="F467" s="229" t="s">
        <v>1636</v>
      </c>
      <c r="G467" s="39"/>
      <c r="H467" s="39"/>
      <c r="I467" s="230"/>
      <c r="J467" s="39"/>
      <c r="K467" s="39"/>
      <c r="L467" s="43"/>
      <c r="M467" s="231"/>
      <c r="N467" s="232"/>
      <c r="O467" s="90"/>
      <c r="P467" s="90"/>
      <c r="Q467" s="90"/>
      <c r="R467" s="90"/>
      <c r="S467" s="90"/>
      <c r="T467" s="91"/>
      <c r="U467" s="37"/>
      <c r="V467" s="37"/>
      <c r="W467" s="37"/>
      <c r="X467" s="37"/>
      <c r="Y467" s="37"/>
      <c r="Z467" s="37"/>
      <c r="AA467" s="37"/>
      <c r="AB467" s="37"/>
      <c r="AC467" s="37"/>
      <c r="AD467" s="37"/>
      <c r="AE467" s="37"/>
      <c r="AT467" s="16" t="s">
        <v>134</v>
      </c>
      <c r="AU467" s="16" t="s">
        <v>82</v>
      </c>
    </row>
    <row r="468" s="13" customFormat="1">
      <c r="A468" s="13"/>
      <c r="B468" s="240"/>
      <c r="C468" s="241"/>
      <c r="D468" s="228" t="s">
        <v>162</v>
      </c>
      <c r="E468" s="242" t="s">
        <v>1</v>
      </c>
      <c r="F468" s="243" t="s">
        <v>1637</v>
      </c>
      <c r="G468" s="241"/>
      <c r="H468" s="244">
        <v>2.3999999999999999</v>
      </c>
      <c r="I468" s="245"/>
      <c r="J468" s="241"/>
      <c r="K468" s="241"/>
      <c r="L468" s="246"/>
      <c r="M468" s="247"/>
      <c r="N468" s="248"/>
      <c r="O468" s="248"/>
      <c r="P468" s="248"/>
      <c r="Q468" s="248"/>
      <c r="R468" s="248"/>
      <c r="S468" s="248"/>
      <c r="T468" s="249"/>
      <c r="U468" s="13"/>
      <c r="V468" s="13"/>
      <c r="W468" s="13"/>
      <c r="X468" s="13"/>
      <c r="Y468" s="13"/>
      <c r="Z468" s="13"/>
      <c r="AA468" s="13"/>
      <c r="AB468" s="13"/>
      <c r="AC468" s="13"/>
      <c r="AD468" s="13"/>
      <c r="AE468" s="13"/>
      <c r="AT468" s="250" t="s">
        <v>162</v>
      </c>
      <c r="AU468" s="250" t="s">
        <v>82</v>
      </c>
      <c r="AV468" s="13" t="s">
        <v>82</v>
      </c>
      <c r="AW468" s="13" t="s">
        <v>30</v>
      </c>
      <c r="AX468" s="13" t="s">
        <v>78</v>
      </c>
      <c r="AY468" s="250" t="s">
        <v>128</v>
      </c>
    </row>
    <row r="469" s="2" customFormat="1">
      <c r="A469" s="37"/>
      <c r="B469" s="38"/>
      <c r="C469" s="215" t="s">
        <v>733</v>
      </c>
      <c r="D469" s="215" t="s">
        <v>129</v>
      </c>
      <c r="E469" s="216" t="s">
        <v>585</v>
      </c>
      <c r="F469" s="217" t="s">
        <v>586</v>
      </c>
      <c r="G469" s="218" t="s">
        <v>157</v>
      </c>
      <c r="H469" s="219">
        <v>32.399999999999999</v>
      </c>
      <c r="I469" s="220"/>
      <c r="J469" s="221">
        <f>ROUND(I469*H469,2)</f>
        <v>0</v>
      </c>
      <c r="K469" s="217" t="s">
        <v>158</v>
      </c>
      <c r="L469" s="43"/>
      <c r="M469" s="222" t="s">
        <v>1</v>
      </c>
      <c r="N469" s="223" t="s">
        <v>38</v>
      </c>
      <c r="O469" s="90"/>
      <c r="P469" s="224">
        <f>O469*H469</f>
        <v>0</v>
      </c>
      <c r="Q469" s="224">
        <v>0</v>
      </c>
      <c r="R469" s="224">
        <f>Q469*H469</f>
        <v>0</v>
      </c>
      <c r="S469" s="224">
        <v>0.065000000000000002</v>
      </c>
      <c r="T469" s="225">
        <f>S469*H469</f>
        <v>2.1059999999999999</v>
      </c>
      <c r="U469" s="37"/>
      <c r="V469" s="37"/>
      <c r="W469" s="37"/>
      <c r="X469" s="37"/>
      <c r="Y469" s="37"/>
      <c r="Z469" s="37"/>
      <c r="AA469" s="37"/>
      <c r="AB469" s="37"/>
      <c r="AC469" s="37"/>
      <c r="AD469" s="37"/>
      <c r="AE469" s="37"/>
      <c r="AR469" s="226" t="s">
        <v>88</v>
      </c>
      <c r="AT469" s="226" t="s">
        <v>129</v>
      </c>
      <c r="AU469" s="226" t="s">
        <v>82</v>
      </c>
      <c r="AY469" s="16" t="s">
        <v>128</v>
      </c>
      <c r="BE469" s="227">
        <f>IF(N469="základní",J469,0)</f>
        <v>0</v>
      </c>
      <c r="BF469" s="227">
        <f>IF(N469="snížená",J469,0)</f>
        <v>0</v>
      </c>
      <c r="BG469" s="227">
        <f>IF(N469="zákl. přenesená",J469,0)</f>
        <v>0</v>
      </c>
      <c r="BH469" s="227">
        <f>IF(N469="sníž. přenesená",J469,0)</f>
        <v>0</v>
      </c>
      <c r="BI469" s="227">
        <f>IF(N469="nulová",J469,0)</f>
        <v>0</v>
      </c>
      <c r="BJ469" s="16" t="s">
        <v>78</v>
      </c>
      <c r="BK469" s="227">
        <f>ROUND(I469*H469,2)</f>
        <v>0</v>
      </c>
      <c r="BL469" s="16" t="s">
        <v>88</v>
      </c>
      <c r="BM469" s="226" t="s">
        <v>1639</v>
      </c>
    </row>
    <row r="470" s="2" customFormat="1">
      <c r="A470" s="37"/>
      <c r="B470" s="38"/>
      <c r="C470" s="39"/>
      <c r="D470" s="228" t="s">
        <v>160</v>
      </c>
      <c r="E470" s="39"/>
      <c r="F470" s="239" t="s">
        <v>588</v>
      </c>
      <c r="G470" s="39"/>
      <c r="H470" s="39"/>
      <c r="I470" s="230"/>
      <c r="J470" s="39"/>
      <c r="K470" s="39"/>
      <c r="L470" s="43"/>
      <c r="M470" s="231"/>
      <c r="N470" s="232"/>
      <c r="O470" s="90"/>
      <c r="P470" s="90"/>
      <c r="Q470" s="90"/>
      <c r="R470" s="90"/>
      <c r="S470" s="90"/>
      <c r="T470" s="91"/>
      <c r="U470" s="37"/>
      <c r="V470" s="37"/>
      <c r="W470" s="37"/>
      <c r="X470" s="37"/>
      <c r="Y470" s="37"/>
      <c r="Z470" s="37"/>
      <c r="AA470" s="37"/>
      <c r="AB470" s="37"/>
      <c r="AC470" s="37"/>
      <c r="AD470" s="37"/>
      <c r="AE470" s="37"/>
      <c r="AT470" s="16" t="s">
        <v>160</v>
      </c>
      <c r="AU470" s="16" t="s">
        <v>82</v>
      </c>
    </row>
    <row r="471" s="2" customFormat="1">
      <c r="A471" s="37"/>
      <c r="B471" s="38"/>
      <c r="C471" s="39"/>
      <c r="D471" s="228" t="s">
        <v>134</v>
      </c>
      <c r="E471" s="39"/>
      <c r="F471" s="229" t="s">
        <v>1640</v>
      </c>
      <c r="G471" s="39"/>
      <c r="H471" s="39"/>
      <c r="I471" s="230"/>
      <c r="J471" s="39"/>
      <c r="K471" s="39"/>
      <c r="L471" s="43"/>
      <c r="M471" s="231"/>
      <c r="N471" s="232"/>
      <c r="O471" s="90"/>
      <c r="P471" s="90"/>
      <c r="Q471" s="90"/>
      <c r="R471" s="90"/>
      <c r="S471" s="90"/>
      <c r="T471" s="91"/>
      <c r="U471" s="37"/>
      <c r="V471" s="37"/>
      <c r="W471" s="37"/>
      <c r="X471" s="37"/>
      <c r="Y471" s="37"/>
      <c r="Z471" s="37"/>
      <c r="AA471" s="37"/>
      <c r="AB471" s="37"/>
      <c r="AC471" s="37"/>
      <c r="AD471" s="37"/>
      <c r="AE471" s="37"/>
      <c r="AT471" s="16" t="s">
        <v>134</v>
      </c>
      <c r="AU471" s="16" t="s">
        <v>82</v>
      </c>
    </row>
    <row r="472" s="13" customFormat="1">
      <c r="A472" s="13"/>
      <c r="B472" s="240"/>
      <c r="C472" s="241"/>
      <c r="D472" s="228" t="s">
        <v>162</v>
      </c>
      <c r="E472" s="242" t="s">
        <v>1</v>
      </c>
      <c r="F472" s="243" t="s">
        <v>1548</v>
      </c>
      <c r="G472" s="241"/>
      <c r="H472" s="244">
        <v>32.399999999999999</v>
      </c>
      <c r="I472" s="245"/>
      <c r="J472" s="241"/>
      <c r="K472" s="241"/>
      <c r="L472" s="246"/>
      <c r="M472" s="247"/>
      <c r="N472" s="248"/>
      <c r="O472" s="248"/>
      <c r="P472" s="248"/>
      <c r="Q472" s="248"/>
      <c r="R472" s="248"/>
      <c r="S472" s="248"/>
      <c r="T472" s="249"/>
      <c r="U472" s="13"/>
      <c r="V472" s="13"/>
      <c r="W472" s="13"/>
      <c r="X472" s="13"/>
      <c r="Y472" s="13"/>
      <c r="Z472" s="13"/>
      <c r="AA472" s="13"/>
      <c r="AB472" s="13"/>
      <c r="AC472" s="13"/>
      <c r="AD472" s="13"/>
      <c r="AE472" s="13"/>
      <c r="AT472" s="250" t="s">
        <v>162</v>
      </c>
      <c r="AU472" s="250" t="s">
        <v>82</v>
      </c>
      <c r="AV472" s="13" t="s">
        <v>82</v>
      </c>
      <c r="AW472" s="13" t="s">
        <v>30</v>
      </c>
      <c r="AX472" s="13" t="s">
        <v>78</v>
      </c>
      <c r="AY472" s="250" t="s">
        <v>128</v>
      </c>
    </row>
    <row r="473" s="2" customFormat="1">
      <c r="A473" s="37"/>
      <c r="B473" s="38"/>
      <c r="C473" s="215" t="s">
        <v>1309</v>
      </c>
      <c r="D473" s="215" t="s">
        <v>129</v>
      </c>
      <c r="E473" s="216" t="s">
        <v>1252</v>
      </c>
      <c r="F473" s="217" t="s">
        <v>1253</v>
      </c>
      <c r="G473" s="218" t="s">
        <v>183</v>
      </c>
      <c r="H473" s="219">
        <v>12.884</v>
      </c>
      <c r="I473" s="220"/>
      <c r="J473" s="221">
        <f>ROUND(I473*H473,2)</f>
        <v>0</v>
      </c>
      <c r="K473" s="217" t="s">
        <v>158</v>
      </c>
      <c r="L473" s="43"/>
      <c r="M473" s="222" t="s">
        <v>1</v>
      </c>
      <c r="N473" s="223" t="s">
        <v>38</v>
      </c>
      <c r="O473" s="90"/>
      <c r="P473" s="224">
        <f>O473*H473</f>
        <v>0</v>
      </c>
      <c r="Q473" s="224">
        <v>0.50375000000000003</v>
      </c>
      <c r="R473" s="224">
        <f>Q473*H473</f>
        <v>6.4903150000000007</v>
      </c>
      <c r="S473" s="224">
        <v>2.5</v>
      </c>
      <c r="T473" s="225">
        <f>S473*H473</f>
        <v>32.210000000000001</v>
      </c>
      <c r="U473" s="37"/>
      <c r="V473" s="37"/>
      <c r="W473" s="37"/>
      <c r="X473" s="37"/>
      <c r="Y473" s="37"/>
      <c r="Z473" s="37"/>
      <c r="AA473" s="37"/>
      <c r="AB473" s="37"/>
      <c r="AC473" s="37"/>
      <c r="AD473" s="37"/>
      <c r="AE473" s="37"/>
      <c r="AR473" s="226" t="s">
        <v>88</v>
      </c>
      <c r="AT473" s="226" t="s">
        <v>129</v>
      </c>
      <c r="AU473" s="226" t="s">
        <v>82</v>
      </c>
      <c r="AY473" s="16" t="s">
        <v>128</v>
      </c>
      <c r="BE473" s="227">
        <f>IF(N473="základní",J473,0)</f>
        <v>0</v>
      </c>
      <c r="BF473" s="227">
        <f>IF(N473="snížená",J473,0)</f>
        <v>0</v>
      </c>
      <c r="BG473" s="227">
        <f>IF(N473="zákl. přenesená",J473,0)</f>
        <v>0</v>
      </c>
      <c r="BH473" s="227">
        <f>IF(N473="sníž. přenesená",J473,0)</f>
        <v>0</v>
      </c>
      <c r="BI473" s="227">
        <f>IF(N473="nulová",J473,0)</f>
        <v>0</v>
      </c>
      <c r="BJ473" s="16" t="s">
        <v>78</v>
      </c>
      <c r="BK473" s="227">
        <f>ROUND(I473*H473,2)</f>
        <v>0</v>
      </c>
      <c r="BL473" s="16" t="s">
        <v>88</v>
      </c>
      <c r="BM473" s="226" t="s">
        <v>1641</v>
      </c>
    </row>
    <row r="474" s="2" customFormat="1">
      <c r="A474" s="37"/>
      <c r="B474" s="38"/>
      <c r="C474" s="39"/>
      <c r="D474" s="228" t="s">
        <v>160</v>
      </c>
      <c r="E474" s="39"/>
      <c r="F474" s="239" t="s">
        <v>1255</v>
      </c>
      <c r="G474" s="39"/>
      <c r="H474" s="39"/>
      <c r="I474" s="230"/>
      <c r="J474" s="39"/>
      <c r="K474" s="39"/>
      <c r="L474" s="43"/>
      <c r="M474" s="231"/>
      <c r="N474" s="232"/>
      <c r="O474" s="90"/>
      <c r="P474" s="90"/>
      <c r="Q474" s="90"/>
      <c r="R474" s="90"/>
      <c r="S474" s="90"/>
      <c r="T474" s="91"/>
      <c r="U474" s="37"/>
      <c r="V474" s="37"/>
      <c r="W474" s="37"/>
      <c r="X474" s="37"/>
      <c r="Y474" s="37"/>
      <c r="Z474" s="37"/>
      <c r="AA474" s="37"/>
      <c r="AB474" s="37"/>
      <c r="AC474" s="37"/>
      <c r="AD474" s="37"/>
      <c r="AE474" s="37"/>
      <c r="AT474" s="16" t="s">
        <v>160</v>
      </c>
      <c r="AU474" s="16" t="s">
        <v>82</v>
      </c>
    </row>
    <row r="475" s="2" customFormat="1">
      <c r="A475" s="37"/>
      <c r="B475" s="38"/>
      <c r="C475" s="39"/>
      <c r="D475" s="228" t="s">
        <v>134</v>
      </c>
      <c r="E475" s="39"/>
      <c r="F475" s="229" t="s">
        <v>1642</v>
      </c>
      <c r="G475" s="39"/>
      <c r="H475" s="39"/>
      <c r="I475" s="230"/>
      <c r="J475" s="39"/>
      <c r="K475" s="39"/>
      <c r="L475" s="43"/>
      <c r="M475" s="231"/>
      <c r="N475" s="232"/>
      <c r="O475" s="90"/>
      <c r="P475" s="90"/>
      <c r="Q475" s="90"/>
      <c r="R475" s="90"/>
      <c r="S475" s="90"/>
      <c r="T475" s="91"/>
      <c r="U475" s="37"/>
      <c r="V475" s="37"/>
      <c r="W475" s="37"/>
      <c r="X475" s="37"/>
      <c r="Y475" s="37"/>
      <c r="Z475" s="37"/>
      <c r="AA475" s="37"/>
      <c r="AB475" s="37"/>
      <c r="AC475" s="37"/>
      <c r="AD475" s="37"/>
      <c r="AE475" s="37"/>
      <c r="AT475" s="16" t="s">
        <v>134</v>
      </c>
      <c r="AU475" s="16" t="s">
        <v>82</v>
      </c>
    </row>
    <row r="476" s="13" customFormat="1">
      <c r="A476" s="13"/>
      <c r="B476" s="240"/>
      <c r="C476" s="241"/>
      <c r="D476" s="228" t="s">
        <v>162</v>
      </c>
      <c r="E476" s="242" t="s">
        <v>1</v>
      </c>
      <c r="F476" s="243" t="s">
        <v>1643</v>
      </c>
      <c r="G476" s="241"/>
      <c r="H476" s="244">
        <v>12.884</v>
      </c>
      <c r="I476" s="245"/>
      <c r="J476" s="241"/>
      <c r="K476" s="241"/>
      <c r="L476" s="246"/>
      <c r="M476" s="247"/>
      <c r="N476" s="248"/>
      <c r="O476" s="248"/>
      <c r="P476" s="248"/>
      <c r="Q476" s="248"/>
      <c r="R476" s="248"/>
      <c r="S476" s="248"/>
      <c r="T476" s="249"/>
      <c r="U476" s="13"/>
      <c r="V476" s="13"/>
      <c r="W476" s="13"/>
      <c r="X476" s="13"/>
      <c r="Y476" s="13"/>
      <c r="Z476" s="13"/>
      <c r="AA476" s="13"/>
      <c r="AB476" s="13"/>
      <c r="AC476" s="13"/>
      <c r="AD476" s="13"/>
      <c r="AE476" s="13"/>
      <c r="AT476" s="250" t="s">
        <v>162</v>
      </c>
      <c r="AU476" s="250" t="s">
        <v>82</v>
      </c>
      <c r="AV476" s="13" t="s">
        <v>82</v>
      </c>
      <c r="AW476" s="13" t="s">
        <v>30</v>
      </c>
      <c r="AX476" s="13" t="s">
        <v>78</v>
      </c>
      <c r="AY476" s="250" t="s">
        <v>128</v>
      </c>
    </row>
    <row r="477" s="2" customFormat="1" ht="16.5" customHeight="1">
      <c r="A477" s="37"/>
      <c r="B477" s="38"/>
      <c r="C477" s="251" t="s">
        <v>1312</v>
      </c>
      <c r="D477" s="251" t="s">
        <v>200</v>
      </c>
      <c r="E477" s="252" t="s">
        <v>1262</v>
      </c>
      <c r="F477" s="253" t="s">
        <v>1263</v>
      </c>
      <c r="G477" s="254" t="s">
        <v>157</v>
      </c>
      <c r="H477" s="255">
        <v>64.420000000000002</v>
      </c>
      <c r="I477" s="256"/>
      <c r="J477" s="257">
        <f>ROUND(I477*H477,2)</f>
        <v>0</v>
      </c>
      <c r="K477" s="253" t="s">
        <v>158</v>
      </c>
      <c r="L477" s="258"/>
      <c r="M477" s="259" t="s">
        <v>1</v>
      </c>
      <c r="N477" s="260" t="s">
        <v>38</v>
      </c>
      <c r="O477" s="90"/>
      <c r="P477" s="224">
        <f>O477*H477</f>
        <v>0</v>
      </c>
      <c r="Q477" s="224">
        <v>0.54000000000000004</v>
      </c>
      <c r="R477" s="224">
        <f>Q477*H477</f>
        <v>34.786800000000007</v>
      </c>
      <c r="S477" s="224">
        <v>0</v>
      </c>
      <c r="T477" s="225">
        <f>S477*H477</f>
        <v>0</v>
      </c>
      <c r="U477" s="37"/>
      <c r="V477" s="37"/>
      <c r="W477" s="37"/>
      <c r="X477" s="37"/>
      <c r="Y477" s="37"/>
      <c r="Z477" s="37"/>
      <c r="AA477" s="37"/>
      <c r="AB477" s="37"/>
      <c r="AC477" s="37"/>
      <c r="AD477" s="37"/>
      <c r="AE477" s="37"/>
      <c r="AR477" s="226" t="s">
        <v>100</v>
      </c>
      <c r="AT477" s="226" t="s">
        <v>200</v>
      </c>
      <c r="AU477" s="226" t="s">
        <v>82</v>
      </c>
      <c r="AY477" s="16" t="s">
        <v>128</v>
      </c>
      <c r="BE477" s="227">
        <f>IF(N477="základní",J477,0)</f>
        <v>0</v>
      </c>
      <c r="BF477" s="227">
        <f>IF(N477="snížená",J477,0)</f>
        <v>0</v>
      </c>
      <c r="BG477" s="227">
        <f>IF(N477="zákl. přenesená",J477,0)</f>
        <v>0</v>
      </c>
      <c r="BH477" s="227">
        <f>IF(N477="sníž. přenesená",J477,0)</f>
        <v>0</v>
      </c>
      <c r="BI477" s="227">
        <f>IF(N477="nulová",J477,0)</f>
        <v>0</v>
      </c>
      <c r="BJ477" s="16" t="s">
        <v>78</v>
      </c>
      <c r="BK477" s="227">
        <f>ROUND(I477*H477,2)</f>
        <v>0</v>
      </c>
      <c r="BL477" s="16" t="s">
        <v>88</v>
      </c>
      <c r="BM477" s="226" t="s">
        <v>1644</v>
      </c>
    </row>
    <row r="478" s="2" customFormat="1">
      <c r="A478" s="37"/>
      <c r="B478" s="38"/>
      <c r="C478" s="39"/>
      <c r="D478" s="228" t="s">
        <v>160</v>
      </c>
      <c r="E478" s="39"/>
      <c r="F478" s="239" t="s">
        <v>1263</v>
      </c>
      <c r="G478" s="39"/>
      <c r="H478" s="39"/>
      <c r="I478" s="230"/>
      <c r="J478" s="39"/>
      <c r="K478" s="39"/>
      <c r="L478" s="43"/>
      <c r="M478" s="231"/>
      <c r="N478" s="232"/>
      <c r="O478" s="90"/>
      <c r="P478" s="90"/>
      <c r="Q478" s="90"/>
      <c r="R478" s="90"/>
      <c r="S478" s="90"/>
      <c r="T478" s="91"/>
      <c r="U478" s="37"/>
      <c r="V478" s="37"/>
      <c r="W478" s="37"/>
      <c r="X478" s="37"/>
      <c r="Y478" s="37"/>
      <c r="Z478" s="37"/>
      <c r="AA478" s="37"/>
      <c r="AB478" s="37"/>
      <c r="AC478" s="37"/>
      <c r="AD478" s="37"/>
      <c r="AE478" s="37"/>
      <c r="AT478" s="16" t="s">
        <v>160</v>
      </c>
      <c r="AU478" s="16" t="s">
        <v>82</v>
      </c>
    </row>
    <row r="479" s="13" customFormat="1">
      <c r="A479" s="13"/>
      <c r="B479" s="240"/>
      <c r="C479" s="241"/>
      <c r="D479" s="228" t="s">
        <v>162</v>
      </c>
      <c r="E479" s="242" t="s">
        <v>1</v>
      </c>
      <c r="F479" s="243" t="s">
        <v>1645</v>
      </c>
      <c r="G479" s="241"/>
      <c r="H479" s="244">
        <v>64.420000000000002</v>
      </c>
      <c r="I479" s="245"/>
      <c r="J479" s="241"/>
      <c r="K479" s="241"/>
      <c r="L479" s="246"/>
      <c r="M479" s="247"/>
      <c r="N479" s="248"/>
      <c r="O479" s="248"/>
      <c r="P479" s="248"/>
      <c r="Q479" s="248"/>
      <c r="R479" s="248"/>
      <c r="S479" s="248"/>
      <c r="T479" s="249"/>
      <c r="U479" s="13"/>
      <c r="V479" s="13"/>
      <c r="W479" s="13"/>
      <c r="X479" s="13"/>
      <c r="Y479" s="13"/>
      <c r="Z479" s="13"/>
      <c r="AA479" s="13"/>
      <c r="AB479" s="13"/>
      <c r="AC479" s="13"/>
      <c r="AD479" s="13"/>
      <c r="AE479" s="13"/>
      <c r="AT479" s="250" t="s">
        <v>162</v>
      </c>
      <c r="AU479" s="250" t="s">
        <v>82</v>
      </c>
      <c r="AV479" s="13" t="s">
        <v>82</v>
      </c>
      <c r="AW479" s="13" t="s">
        <v>30</v>
      </c>
      <c r="AX479" s="13" t="s">
        <v>78</v>
      </c>
      <c r="AY479" s="250" t="s">
        <v>128</v>
      </c>
    </row>
    <row r="480" s="12" customFormat="1" ht="22.8" customHeight="1">
      <c r="A480" s="12"/>
      <c r="B480" s="201"/>
      <c r="C480" s="202"/>
      <c r="D480" s="203" t="s">
        <v>72</v>
      </c>
      <c r="E480" s="233" t="s">
        <v>659</v>
      </c>
      <c r="F480" s="233" t="s">
        <v>660</v>
      </c>
      <c r="G480" s="202"/>
      <c r="H480" s="202"/>
      <c r="I480" s="205"/>
      <c r="J480" s="234">
        <f>BK480</f>
        <v>0</v>
      </c>
      <c r="K480" s="202"/>
      <c r="L480" s="207"/>
      <c r="M480" s="208"/>
      <c r="N480" s="209"/>
      <c r="O480" s="209"/>
      <c r="P480" s="210">
        <f>SUM(P481:P503)</f>
        <v>0</v>
      </c>
      <c r="Q480" s="209"/>
      <c r="R480" s="210">
        <f>SUM(R481:R503)</f>
        <v>0</v>
      </c>
      <c r="S480" s="209"/>
      <c r="T480" s="211">
        <f>SUM(T481:T503)</f>
        <v>0</v>
      </c>
      <c r="U480" s="12"/>
      <c r="V480" s="12"/>
      <c r="W480" s="12"/>
      <c r="X480" s="12"/>
      <c r="Y480" s="12"/>
      <c r="Z480" s="12"/>
      <c r="AA480" s="12"/>
      <c r="AB480" s="12"/>
      <c r="AC480" s="12"/>
      <c r="AD480" s="12"/>
      <c r="AE480" s="12"/>
      <c r="AR480" s="212" t="s">
        <v>78</v>
      </c>
      <c r="AT480" s="213" t="s">
        <v>72</v>
      </c>
      <c r="AU480" s="213" t="s">
        <v>78</v>
      </c>
      <c r="AY480" s="212" t="s">
        <v>128</v>
      </c>
      <c r="BK480" s="214">
        <f>SUM(BK481:BK503)</f>
        <v>0</v>
      </c>
    </row>
    <row r="481" s="2" customFormat="1" ht="16.5" customHeight="1">
      <c r="A481" s="37"/>
      <c r="B481" s="38"/>
      <c r="C481" s="215" t="s">
        <v>1314</v>
      </c>
      <c r="D481" s="215" t="s">
        <v>129</v>
      </c>
      <c r="E481" s="216" t="s">
        <v>662</v>
      </c>
      <c r="F481" s="217" t="s">
        <v>663</v>
      </c>
      <c r="G481" s="218" t="s">
        <v>220</v>
      </c>
      <c r="H481" s="219">
        <v>605.11199999999997</v>
      </c>
      <c r="I481" s="220"/>
      <c r="J481" s="221">
        <f>ROUND(I481*H481,2)</f>
        <v>0</v>
      </c>
      <c r="K481" s="217" t="s">
        <v>158</v>
      </c>
      <c r="L481" s="43"/>
      <c r="M481" s="222" t="s">
        <v>1</v>
      </c>
      <c r="N481" s="223" t="s">
        <v>38</v>
      </c>
      <c r="O481" s="90"/>
      <c r="P481" s="224">
        <f>O481*H481</f>
        <v>0</v>
      </c>
      <c r="Q481" s="224">
        <v>0</v>
      </c>
      <c r="R481" s="224">
        <f>Q481*H481</f>
        <v>0</v>
      </c>
      <c r="S481" s="224">
        <v>0</v>
      </c>
      <c r="T481" s="225">
        <f>S481*H481</f>
        <v>0</v>
      </c>
      <c r="U481" s="37"/>
      <c r="V481" s="37"/>
      <c r="W481" s="37"/>
      <c r="X481" s="37"/>
      <c r="Y481" s="37"/>
      <c r="Z481" s="37"/>
      <c r="AA481" s="37"/>
      <c r="AB481" s="37"/>
      <c r="AC481" s="37"/>
      <c r="AD481" s="37"/>
      <c r="AE481" s="37"/>
      <c r="AR481" s="226" t="s">
        <v>88</v>
      </c>
      <c r="AT481" s="226" t="s">
        <v>129</v>
      </c>
      <c r="AU481" s="226" t="s">
        <v>82</v>
      </c>
      <c r="AY481" s="16" t="s">
        <v>128</v>
      </c>
      <c r="BE481" s="227">
        <f>IF(N481="základní",J481,0)</f>
        <v>0</v>
      </c>
      <c r="BF481" s="227">
        <f>IF(N481="snížená",J481,0)</f>
        <v>0</v>
      </c>
      <c r="BG481" s="227">
        <f>IF(N481="zákl. přenesená",J481,0)</f>
        <v>0</v>
      </c>
      <c r="BH481" s="227">
        <f>IF(N481="sníž. přenesená",J481,0)</f>
        <v>0</v>
      </c>
      <c r="BI481" s="227">
        <f>IF(N481="nulová",J481,0)</f>
        <v>0</v>
      </c>
      <c r="BJ481" s="16" t="s">
        <v>78</v>
      </c>
      <c r="BK481" s="227">
        <f>ROUND(I481*H481,2)</f>
        <v>0</v>
      </c>
      <c r="BL481" s="16" t="s">
        <v>88</v>
      </c>
      <c r="BM481" s="226" t="s">
        <v>1646</v>
      </c>
    </row>
    <row r="482" s="2" customFormat="1">
      <c r="A482" s="37"/>
      <c r="B482" s="38"/>
      <c r="C482" s="39"/>
      <c r="D482" s="228" t="s">
        <v>160</v>
      </c>
      <c r="E482" s="39"/>
      <c r="F482" s="239" t="s">
        <v>665</v>
      </c>
      <c r="G482" s="39"/>
      <c r="H482" s="39"/>
      <c r="I482" s="230"/>
      <c r="J482" s="39"/>
      <c r="K482" s="39"/>
      <c r="L482" s="43"/>
      <c r="M482" s="231"/>
      <c r="N482" s="232"/>
      <c r="O482" s="90"/>
      <c r="P482" s="90"/>
      <c r="Q482" s="90"/>
      <c r="R482" s="90"/>
      <c r="S482" s="90"/>
      <c r="T482" s="91"/>
      <c r="U482" s="37"/>
      <c r="V482" s="37"/>
      <c r="W482" s="37"/>
      <c r="X482" s="37"/>
      <c r="Y482" s="37"/>
      <c r="Z482" s="37"/>
      <c r="AA482" s="37"/>
      <c r="AB482" s="37"/>
      <c r="AC482" s="37"/>
      <c r="AD482" s="37"/>
      <c r="AE482" s="37"/>
      <c r="AT482" s="16" t="s">
        <v>160</v>
      </c>
      <c r="AU482" s="16" t="s">
        <v>82</v>
      </c>
    </row>
    <row r="483" s="13" customFormat="1">
      <c r="A483" s="13"/>
      <c r="B483" s="240"/>
      <c r="C483" s="241"/>
      <c r="D483" s="228" t="s">
        <v>162</v>
      </c>
      <c r="E483" s="242" t="s">
        <v>1</v>
      </c>
      <c r="F483" s="243" t="s">
        <v>1647</v>
      </c>
      <c r="G483" s="241"/>
      <c r="H483" s="244">
        <v>605.11199999999997</v>
      </c>
      <c r="I483" s="245"/>
      <c r="J483" s="241"/>
      <c r="K483" s="241"/>
      <c r="L483" s="246"/>
      <c r="M483" s="247"/>
      <c r="N483" s="248"/>
      <c r="O483" s="248"/>
      <c r="P483" s="248"/>
      <c r="Q483" s="248"/>
      <c r="R483" s="248"/>
      <c r="S483" s="248"/>
      <c r="T483" s="249"/>
      <c r="U483" s="13"/>
      <c r="V483" s="13"/>
      <c r="W483" s="13"/>
      <c r="X483" s="13"/>
      <c r="Y483" s="13"/>
      <c r="Z483" s="13"/>
      <c r="AA483" s="13"/>
      <c r="AB483" s="13"/>
      <c r="AC483" s="13"/>
      <c r="AD483" s="13"/>
      <c r="AE483" s="13"/>
      <c r="AT483" s="250" t="s">
        <v>162</v>
      </c>
      <c r="AU483" s="250" t="s">
        <v>82</v>
      </c>
      <c r="AV483" s="13" t="s">
        <v>82</v>
      </c>
      <c r="AW483" s="13" t="s">
        <v>30</v>
      </c>
      <c r="AX483" s="13" t="s">
        <v>78</v>
      </c>
      <c r="AY483" s="250" t="s">
        <v>128</v>
      </c>
    </row>
    <row r="484" s="2" customFormat="1">
      <c r="A484" s="37"/>
      <c r="B484" s="38"/>
      <c r="C484" s="215" t="s">
        <v>1316</v>
      </c>
      <c r="D484" s="215" t="s">
        <v>129</v>
      </c>
      <c r="E484" s="216" t="s">
        <v>668</v>
      </c>
      <c r="F484" s="217" t="s">
        <v>669</v>
      </c>
      <c r="G484" s="218" t="s">
        <v>220</v>
      </c>
      <c r="H484" s="219">
        <v>12102.24</v>
      </c>
      <c r="I484" s="220"/>
      <c r="J484" s="221">
        <f>ROUND(I484*H484,2)</f>
        <v>0</v>
      </c>
      <c r="K484" s="217" t="s">
        <v>158</v>
      </c>
      <c r="L484" s="43"/>
      <c r="M484" s="222" t="s">
        <v>1</v>
      </c>
      <c r="N484" s="223" t="s">
        <v>38</v>
      </c>
      <c r="O484" s="90"/>
      <c r="P484" s="224">
        <f>O484*H484</f>
        <v>0</v>
      </c>
      <c r="Q484" s="224">
        <v>0</v>
      </c>
      <c r="R484" s="224">
        <f>Q484*H484</f>
        <v>0</v>
      </c>
      <c r="S484" s="224">
        <v>0</v>
      </c>
      <c r="T484" s="225">
        <f>S484*H484</f>
        <v>0</v>
      </c>
      <c r="U484" s="37"/>
      <c r="V484" s="37"/>
      <c r="W484" s="37"/>
      <c r="X484" s="37"/>
      <c r="Y484" s="37"/>
      <c r="Z484" s="37"/>
      <c r="AA484" s="37"/>
      <c r="AB484" s="37"/>
      <c r="AC484" s="37"/>
      <c r="AD484" s="37"/>
      <c r="AE484" s="37"/>
      <c r="AR484" s="226" t="s">
        <v>88</v>
      </c>
      <c r="AT484" s="226" t="s">
        <v>129</v>
      </c>
      <c r="AU484" s="226" t="s">
        <v>82</v>
      </c>
      <c r="AY484" s="16" t="s">
        <v>128</v>
      </c>
      <c r="BE484" s="227">
        <f>IF(N484="základní",J484,0)</f>
        <v>0</v>
      </c>
      <c r="BF484" s="227">
        <f>IF(N484="snížená",J484,0)</f>
        <v>0</v>
      </c>
      <c r="BG484" s="227">
        <f>IF(N484="zákl. přenesená",J484,0)</f>
        <v>0</v>
      </c>
      <c r="BH484" s="227">
        <f>IF(N484="sníž. přenesená",J484,0)</f>
        <v>0</v>
      </c>
      <c r="BI484" s="227">
        <f>IF(N484="nulová",J484,0)</f>
        <v>0</v>
      </c>
      <c r="BJ484" s="16" t="s">
        <v>78</v>
      </c>
      <c r="BK484" s="227">
        <f>ROUND(I484*H484,2)</f>
        <v>0</v>
      </c>
      <c r="BL484" s="16" t="s">
        <v>88</v>
      </c>
      <c r="BM484" s="226" t="s">
        <v>1648</v>
      </c>
    </row>
    <row r="485" s="2" customFormat="1">
      <c r="A485" s="37"/>
      <c r="B485" s="38"/>
      <c r="C485" s="39"/>
      <c r="D485" s="228" t="s">
        <v>160</v>
      </c>
      <c r="E485" s="39"/>
      <c r="F485" s="239" t="s">
        <v>671</v>
      </c>
      <c r="G485" s="39"/>
      <c r="H485" s="39"/>
      <c r="I485" s="230"/>
      <c r="J485" s="39"/>
      <c r="K485" s="39"/>
      <c r="L485" s="43"/>
      <c r="M485" s="231"/>
      <c r="N485" s="232"/>
      <c r="O485" s="90"/>
      <c r="P485" s="90"/>
      <c r="Q485" s="90"/>
      <c r="R485" s="90"/>
      <c r="S485" s="90"/>
      <c r="T485" s="91"/>
      <c r="U485" s="37"/>
      <c r="V485" s="37"/>
      <c r="W485" s="37"/>
      <c r="X485" s="37"/>
      <c r="Y485" s="37"/>
      <c r="Z485" s="37"/>
      <c r="AA485" s="37"/>
      <c r="AB485" s="37"/>
      <c r="AC485" s="37"/>
      <c r="AD485" s="37"/>
      <c r="AE485" s="37"/>
      <c r="AT485" s="16" t="s">
        <v>160</v>
      </c>
      <c r="AU485" s="16" t="s">
        <v>82</v>
      </c>
    </row>
    <row r="486" s="2" customFormat="1">
      <c r="A486" s="37"/>
      <c r="B486" s="38"/>
      <c r="C486" s="39"/>
      <c r="D486" s="228" t="s">
        <v>134</v>
      </c>
      <c r="E486" s="39"/>
      <c r="F486" s="229" t="s">
        <v>672</v>
      </c>
      <c r="G486" s="39"/>
      <c r="H486" s="39"/>
      <c r="I486" s="230"/>
      <c r="J486" s="39"/>
      <c r="K486" s="39"/>
      <c r="L486" s="43"/>
      <c r="M486" s="231"/>
      <c r="N486" s="232"/>
      <c r="O486" s="90"/>
      <c r="P486" s="90"/>
      <c r="Q486" s="90"/>
      <c r="R486" s="90"/>
      <c r="S486" s="90"/>
      <c r="T486" s="91"/>
      <c r="U486" s="37"/>
      <c r="V486" s="37"/>
      <c r="W486" s="37"/>
      <c r="X486" s="37"/>
      <c r="Y486" s="37"/>
      <c r="Z486" s="37"/>
      <c r="AA486" s="37"/>
      <c r="AB486" s="37"/>
      <c r="AC486" s="37"/>
      <c r="AD486" s="37"/>
      <c r="AE486" s="37"/>
      <c r="AT486" s="16" t="s">
        <v>134</v>
      </c>
      <c r="AU486" s="16" t="s">
        <v>82</v>
      </c>
    </row>
    <row r="487" s="13" customFormat="1">
      <c r="A487" s="13"/>
      <c r="B487" s="240"/>
      <c r="C487" s="241"/>
      <c r="D487" s="228" t="s">
        <v>162</v>
      </c>
      <c r="E487" s="242" t="s">
        <v>1</v>
      </c>
      <c r="F487" s="243" t="s">
        <v>1649</v>
      </c>
      <c r="G487" s="241"/>
      <c r="H487" s="244">
        <v>12102.24</v>
      </c>
      <c r="I487" s="245"/>
      <c r="J487" s="241"/>
      <c r="K487" s="241"/>
      <c r="L487" s="246"/>
      <c r="M487" s="247"/>
      <c r="N487" s="248"/>
      <c r="O487" s="248"/>
      <c r="P487" s="248"/>
      <c r="Q487" s="248"/>
      <c r="R487" s="248"/>
      <c r="S487" s="248"/>
      <c r="T487" s="249"/>
      <c r="U487" s="13"/>
      <c r="V487" s="13"/>
      <c r="W487" s="13"/>
      <c r="X487" s="13"/>
      <c r="Y487" s="13"/>
      <c r="Z487" s="13"/>
      <c r="AA487" s="13"/>
      <c r="AB487" s="13"/>
      <c r="AC487" s="13"/>
      <c r="AD487" s="13"/>
      <c r="AE487" s="13"/>
      <c r="AT487" s="250" t="s">
        <v>162</v>
      </c>
      <c r="AU487" s="250" t="s">
        <v>82</v>
      </c>
      <c r="AV487" s="13" t="s">
        <v>82</v>
      </c>
      <c r="AW487" s="13" t="s">
        <v>30</v>
      </c>
      <c r="AX487" s="13" t="s">
        <v>78</v>
      </c>
      <c r="AY487" s="250" t="s">
        <v>128</v>
      </c>
    </row>
    <row r="488" s="2" customFormat="1">
      <c r="A488" s="37"/>
      <c r="B488" s="38"/>
      <c r="C488" s="215" t="s">
        <v>1319</v>
      </c>
      <c r="D488" s="215" t="s">
        <v>129</v>
      </c>
      <c r="E488" s="216" t="s">
        <v>1650</v>
      </c>
      <c r="F488" s="217" t="s">
        <v>1651</v>
      </c>
      <c r="G488" s="218" t="s">
        <v>220</v>
      </c>
      <c r="H488" s="219">
        <v>65.415000000000006</v>
      </c>
      <c r="I488" s="220"/>
      <c r="J488" s="221">
        <f>ROUND(I488*H488,2)</f>
        <v>0</v>
      </c>
      <c r="K488" s="217" t="s">
        <v>158</v>
      </c>
      <c r="L488" s="43"/>
      <c r="M488" s="222" t="s">
        <v>1</v>
      </c>
      <c r="N488" s="223" t="s">
        <v>38</v>
      </c>
      <c r="O488" s="90"/>
      <c r="P488" s="224">
        <f>O488*H488</f>
        <v>0</v>
      </c>
      <c r="Q488" s="224">
        <v>0</v>
      </c>
      <c r="R488" s="224">
        <f>Q488*H488</f>
        <v>0</v>
      </c>
      <c r="S488" s="224">
        <v>0</v>
      </c>
      <c r="T488" s="225">
        <f>S488*H488</f>
        <v>0</v>
      </c>
      <c r="U488" s="37"/>
      <c r="V488" s="37"/>
      <c r="W488" s="37"/>
      <c r="X488" s="37"/>
      <c r="Y488" s="37"/>
      <c r="Z488" s="37"/>
      <c r="AA488" s="37"/>
      <c r="AB488" s="37"/>
      <c r="AC488" s="37"/>
      <c r="AD488" s="37"/>
      <c r="AE488" s="37"/>
      <c r="AR488" s="226" t="s">
        <v>88</v>
      </c>
      <c r="AT488" s="226" t="s">
        <v>129</v>
      </c>
      <c r="AU488" s="226" t="s">
        <v>82</v>
      </c>
      <c r="AY488" s="16" t="s">
        <v>128</v>
      </c>
      <c r="BE488" s="227">
        <f>IF(N488="základní",J488,0)</f>
        <v>0</v>
      </c>
      <c r="BF488" s="227">
        <f>IF(N488="snížená",J488,0)</f>
        <v>0</v>
      </c>
      <c r="BG488" s="227">
        <f>IF(N488="zákl. přenesená",J488,0)</f>
        <v>0</v>
      </c>
      <c r="BH488" s="227">
        <f>IF(N488="sníž. přenesená",J488,0)</f>
        <v>0</v>
      </c>
      <c r="BI488" s="227">
        <f>IF(N488="nulová",J488,0)</f>
        <v>0</v>
      </c>
      <c r="BJ488" s="16" t="s">
        <v>78</v>
      </c>
      <c r="BK488" s="227">
        <f>ROUND(I488*H488,2)</f>
        <v>0</v>
      </c>
      <c r="BL488" s="16" t="s">
        <v>88</v>
      </c>
      <c r="BM488" s="226" t="s">
        <v>1652</v>
      </c>
    </row>
    <row r="489" s="2" customFormat="1">
      <c r="A489" s="37"/>
      <c r="B489" s="38"/>
      <c r="C489" s="39"/>
      <c r="D489" s="228" t="s">
        <v>160</v>
      </c>
      <c r="E489" s="39"/>
      <c r="F489" s="239" t="s">
        <v>1653</v>
      </c>
      <c r="G489" s="39"/>
      <c r="H489" s="39"/>
      <c r="I489" s="230"/>
      <c r="J489" s="39"/>
      <c r="K489" s="39"/>
      <c r="L489" s="43"/>
      <c r="M489" s="231"/>
      <c r="N489" s="232"/>
      <c r="O489" s="90"/>
      <c r="P489" s="90"/>
      <c r="Q489" s="90"/>
      <c r="R489" s="90"/>
      <c r="S489" s="90"/>
      <c r="T489" s="91"/>
      <c r="U489" s="37"/>
      <c r="V489" s="37"/>
      <c r="W489" s="37"/>
      <c r="X489" s="37"/>
      <c r="Y489" s="37"/>
      <c r="Z489" s="37"/>
      <c r="AA489" s="37"/>
      <c r="AB489" s="37"/>
      <c r="AC489" s="37"/>
      <c r="AD489" s="37"/>
      <c r="AE489" s="37"/>
      <c r="AT489" s="16" t="s">
        <v>160</v>
      </c>
      <c r="AU489" s="16" t="s">
        <v>82</v>
      </c>
    </row>
    <row r="490" s="13" customFormat="1">
      <c r="A490" s="13"/>
      <c r="B490" s="240"/>
      <c r="C490" s="241"/>
      <c r="D490" s="228" t="s">
        <v>162</v>
      </c>
      <c r="E490" s="242" t="s">
        <v>1</v>
      </c>
      <c r="F490" s="243" t="s">
        <v>1654</v>
      </c>
      <c r="G490" s="241"/>
      <c r="H490" s="244">
        <v>65.415000000000006</v>
      </c>
      <c r="I490" s="245"/>
      <c r="J490" s="241"/>
      <c r="K490" s="241"/>
      <c r="L490" s="246"/>
      <c r="M490" s="247"/>
      <c r="N490" s="248"/>
      <c r="O490" s="248"/>
      <c r="P490" s="248"/>
      <c r="Q490" s="248"/>
      <c r="R490" s="248"/>
      <c r="S490" s="248"/>
      <c r="T490" s="249"/>
      <c r="U490" s="13"/>
      <c r="V490" s="13"/>
      <c r="W490" s="13"/>
      <c r="X490" s="13"/>
      <c r="Y490" s="13"/>
      <c r="Z490" s="13"/>
      <c r="AA490" s="13"/>
      <c r="AB490" s="13"/>
      <c r="AC490" s="13"/>
      <c r="AD490" s="13"/>
      <c r="AE490" s="13"/>
      <c r="AT490" s="250" t="s">
        <v>162</v>
      </c>
      <c r="AU490" s="250" t="s">
        <v>82</v>
      </c>
      <c r="AV490" s="13" t="s">
        <v>82</v>
      </c>
      <c r="AW490" s="13" t="s">
        <v>30</v>
      </c>
      <c r="AX490" s="13" t="s">
        <v>78</v>
      </c>
      <c r="AY490" s="250" t="s">
        <v>128</v>
      </c>
    </row>
    <row r="491" s="2" customFormat="1">
      <c r="A491" s="37"/>
      <c r="B491" s="38"/>
      <c r="C491" s="215" t="s">
        <v>1322</v>
      </c>
      <c r="D491" s="215" t="s">
        <v>129</v>
      </c>
      <c r="E491" s="216" t="s">
        <v>675</v>
      </c>
      <c r="F491" s="217" t="s">
        <v>676</v>
      </c>
      <c r="G491" s="218" t="s">
        <v>220</v>
      </c>
      <c r="H491" s="219">
        <v>3.726</v>
      </c>
      <c r="I491" s="220"/>
      <c r="J491" s="221">
        <f>ROUND(I491*H491,2)</f>
        <v>0</v>
      </c>
      <c r="K491" s="217" t="s">
        <v>158</v>
      </c>
      <c r="L491" s="43"/>
      <c r="M491" s="222" t="s">
        <v>1</v>
      </c>
      <c r="N491" s="223" t="s">
        <v>38</v>
      </c>
      <c r="O491" s="90"/>
      <c r="P491" s="224">
        <f>O491*H491</f>
        <v>0</v>
      </c>
      <c r="Q491" s="224">
        <v>0</v>
      </c>
      <c r="R491" s="224">
        <f>Q491*H491</f>
        <v>0</v>
      </c>
      <c r="S491" s="224">
        <v>0</v>
      </c>
      <c r="T491" s="225">
        <f>S491*H491</f>
        <v>0</v>
      </c>
      <c r="U491" s="37"/>
      <c r="V491" s="37"/>
      <c r="W491" s="37"/>
      <c r="X491" s="37"/>
      <c r="Y491" s="37"/>
      <c r="Z491" s="37"/>
      <c r="AA491" s="37"/>
      <c r="AB491" s="37"/>
      <c r="AC491" s="37"/>
      <c r="AD491" s="37"/>
      <c r="AE491" s="37"/>
      <c r="AR491" s="226" t="s">
        <v>88</v>
      </c>
      <c r="AT491" s="226" t="s">
        <v>129</v>
      </c>
      <c r="AU491" s="226" t="s">
        <v>82</v>
      </c>
      <c r="AY491" s="16" t="s">
        <v>128</v>
      </c>
      <c r="BE491" s="227">
        <f>IF(N491="základní",J491,0)</f>
        <v>0</v>
      </c>
      <c r="BF491" s="227">
        <f>IF(N491="snížená",J491,0)</f>
        <v>0</v>
      </c>
      <c r="BG491" s="227">
        <f>IF(N491="zákl. přenesená",J491,0)</f>
        <v>0</v>
      </c>
      <c r="BH491" s="227">
        <f>IF(N491="sníž. přenesená",J491,0)</f>
        <v>0</v>
      </c>
      <c r="BI491" s="227">
        <f>IF(N491="nulová",J491,0)</f>
        <v>0</v>
      </c>
      <c r="BJ491" s="16" t="s">
        <v>78</v>
      </c>
      <c r="BK491" s="227">
        <f>ROUND(I491*H491,2)</f>
        <v>0</v>
      </c>
      <c r="BL491" s="16" t="s">
        <v>88</v>
      </c>
      <c r="BM491" s="226" t="s">
        <v>1655</v>
      </c>
    </row>
    <row r="492" s="2" customFormat="1">
      <c r="A492" s="37"/>
      <c r="B492" s="38"/>
      <c r="C492" s="39"/>
      <c r="D492" s="228" t="s">
        <v>160</v>
      </c>
      <c r="E492" s="39"/>
      <c r="F492" s="239" t="s">
        <v>678</v>
      </c>
      <c r="G492" s="39"/>
      <c r="H492" s="39"/>
      <c r="I492" s="230"/>
      <c r="J492" s="39"/>
      <c r="K492" s="39"/>
      <c r="L492" s="43"/>
      <c r="M492" s="231"/>
      <c r="N492" s="232"/>
      <c r="O492" s="90"/>
      <c r="P492" s="90"/>
      <c r="Q492" s="90"/>
      <c r="R492" s="90"/>
      <c r="S492" s="90"/>
      <c r="T492" s="91"/>
      <c r="U492" s="37"/>
      <c r="V492" s="37"/>
      <c r="W492" s="37"/>
      <c r="X492" s="37"/>
      <c r="Y492" s="37"/>
      <c r="Z492" s="37"/>
      <c r="AA492" s="37"/>
      <c r="AB492" s="37"/>
      <c r="AC492" s="37"/>
      <c r="AD492" s="37"/>
      <c r="AE492" s="37"/>
      <c r="AT492" s="16" t="s">
        <v>160</v>
      </c>
      <c r="AU492" s="16" t="s">
        <v>82</v>
      </c>
    </row>
    <row r="493" s="13" customFormat="1">
      <c r="A493" s="13"/>
      <c r="B493" s="240"/>
      <c r="C493" s="241"/>
      <c r="D493" s="228" t="s">
        <v>162</v>
      </c>
      <c r="E493" s="242" t="s">
        <v>1</v>
      </c>
      <c r="F493" s="243" t="s">
        <v>1656</v>
      </c>
      <c r="G493" s="241"/>
      <c r="H493" s="244">
        <v>3.726</v>
      </c>
      <c r="I493" s="245"/>
      <c r="J493" s="241"/>
      <c r="K493" s="241"/>
      <c r="L493" s="246"/>
      <c r="M493" s="247"/>
      <c r="N493" s="248"/>
      <c r="O493" s="248"/>
      <c r="P493" s="248"/>
      <c r="Q493" s="248"/>
      <c r="R493" s="248"/>
      <c r="S493" s="248"/>
      <c r="T493" s="249"/>
      <c r="U493" s="13"/>
      <c r="V493" s="13"/>
      <c r="W493" s="13"/>
      <c r="X493" s="13"/>
      <c r="Y493" s="13"/>
      <c r="Z493" s="13"/>
      <c r="AA493" s="13"/>
      <c r="AB493" s="13"/>
      <c r="AC493" s="13"/>
      <c r="AD493" s="13"/>
      <c r="AE493" s="13"/>
      <c r="AT493" s="250" t="s">
        <v>162</v>
      </c>
      <c r="AU493" s="250" t="s">
        <v>82</v>
      </c>
      <c r="AV493" s="13" t="s">
        <v>82</v>
      </c>
      <c r="AW493" s="13" t="s">
        <v>30</v>
      </c>
      <c r="AX493" s="13" t="s">
        <v>78</v>
      </c>
      <c r="AY493" s="250" t="s">
        <v>128</v>
      </c>
    </row>
    <row r="494" s="2" customFormat="1" ht="44.25" customHeight="1">
      <c r="A494" s="37"/>
      <c r="B494" s="38"/>
      <c r="C494" s="215" t="s">
        <v>1325</v>
      </c>
      <c r="D494" s="215" t="s">
        <v>129</v>
      </c>
      <c r="E494" s="216" t="s">
        <v>681</v>
      </c>
      <c r="F494" s="217" t="s">
        <v>682</v>
      </c>
      <c r="G494" s="218" t="s">
        <v>220</v>
      </c>
      <c r="H494" s="219">
        <v>462.53500000000002</v>
      </c>
      <c r="I494" s="220"/>
      <c r="J494" s="221">
        <f>ROUND(I494*H494,2)</f>
        <v>0</v>
      </c>
      <c r="K494" s="217" t="s">
        <v>158</v>
      </c>
      <c r="L494" s="43"/>
      <c r="M494" s="222" t="s">
        <v>1</v>
      </c>
      <c r="N494" s="223" t="s">
        <v>38</v>
      </c>
      <c r="O494" s="90"/>
      <c r="P494" s="224">
        <f>O494*H494</f>
        <v>0</v>
      </c>
      <c r="Q494" s="224">
        <v>0</v>
      </c>
      <c r="R494" s="224">
        <f>Q494*H494</f>
        <v>0</v>
      </c>
      <c r="S494" s="224">
        <v>0</v>
      </c>
      <c r="T494" s="225">
        <f>S494*H494</f>
        <v>0</v>
      </c>
      <c r="U494" s="37"/>
      <c r="V494" s="37"/>
      <c r="W494" s="37"/>
      <c r="X494" s="37"/>
      <c r="Y494" s="37"/>
      <c r="Z494" s="37"/>
      <c r="AA494" s="37"/>
      <c r="AB494" s="37"/>
      <c r="AC494" s="37"/>
      <c r="AD494" s="37"/>
      <c r="AE494" s="37"/>
      <c r="AR494" s="226" t="s">
        <v>88</v>
      </c>
      <c r="AT494" s="226" t="s">
        <v>129</v>
      </c>
      <c r="AU494" s="226" t="s">
        <v>82</v>
      </c>
      <c r="AY494" s="16" t="s">
        <v>128</v>
      </c>
      <c r="BE494" s="227">
        <f>IF(N494="základní",J494,0)</f>
        <v>0</v>
      </c>
      <c r="BF494" s="227">
        <f>IF(N494="snížená",J494,0)</f>
        <v>0</v>
      </c>
      <c r="BG494" s="227">
        <f>IF(N494="zákl. přenesená",J494,0)</f>
        <v>0</v>
      </c>
      <c r="BH494" s="227">
        <f>IF(N494="sníž. přenesená",J494,0)</f>
        <v>0</v>
      </c>
      <c r="BI494" s="227">
        <f>IF(N494="nulová",J494,0)</f>
        <v>0</v>
      </c>
      <c r="BJ494" s="16" t="s">
        <v>78</v>
      </c>
      <c r="BK494" s="227">
        <f>ROUND(I494*H494,2)</f>
        <v>0</v>
      </c>
      <c r="BL494" s="16" t="s">
        <v>88</v>
      </c>
      <c r="BM494" s="226" t="s">
        <v>1657</v>
      </c>
    </row>
    <row r="495" s="2" customFormat="1">
      <c r="A495" s="37"/>
      <c r="B495" s="38"/>
      <c r="C495" s="39"/>
      <c r="D495" s="228" t="s">
        <v>160</v>
      </c>
      <c r="E495" s="39"/>
      <c r="F495" s="239" t="s">
        <v>682</v>
      </c>
      <c r="G495" s="39"/>
      <c r="H495" s="39"/>
      <c r="I495" s="230"/>
      <c r="J495" s="39"/>
      <c r="K495" s="39"/>
      <c r="L495" s="43"/>
      <c r="M495" s="231"/>
      <c r="N495" s="232"/>
      <c r="O495" s="90"/>
      <c r="P495" s="90"/>
      <c r="Q495" s="90"/>
      <c r="R495" s="90"/>
      <c r="S495" s="90"/>
      <c r="T495" s="91"/>
      <c r="U495" s="37"/>
      <c r="V495" s="37"/>
      <c r="W495" s="37"/>
      <c r="X495" s="37"/>
      <c r="Y495" s="37"/>
      <c r="Z495" s="37"/>
      <c r="AA495" s="37"/>
      <c r="AB495" s="37"/>
      <c r="AC495" s="37"/>
      <c r="AD495" s="37"/>
      <c r="AE495" s="37"/>
      <c r="AT495" s="16" t="s">
        <v>160</v>
      </c>
      <c r="AU495" s="16" t="s">
        <v>82</v>
      </c>
    </row>
    <row r="496" s="13" customFormat="1">
      <c r="A496" s="13"/>
      <c r="B496" s="240"/>
      <c r="C496" s="241"/>
      <c r="D496" s="228" t="s">
        <v>162</v>
      </c>
      <c r="E496" s="242" t="s">
        <v>1</v>
      </c>
      <c r="F496" s="243" t="s">
        <v>1658</v>
      </c>
      <c r="G496" s="241"/>
      <c r="H496" s="244">
        <v>100.625</v>
      </c>
      <c r="I496" s="245"/>
      <c r="J496" s="241"/>
      <c r="K496" s="241"/>
      <c r="L496" s="246"/>
      <c r="M496" s="247"/>
      <c r="N496" s="248"/>
      <c r="O496" s="248"/>
      <c r="P496" s="248"/>
      <c r="Q496" s="248"/>
      <c r="R496" s="248"/>
      <c r="S496" s="248"/>
      <c r="T496" s="249"/>
      <c r="U496" s="13"/>
      <c r="V496" s="13"/>
      <c r="W496" s="13"/>
      <c r="X496" s="13"/>
      <c r="Y496" s="13"/>
      <c r="Z496" s="13"/>
      <c r="AA496" s="13"/>
      <c r="AB496" s="13"/>
      <c r="AC496" s="13"/>
      <c r="AD496" s="13"/>
      <c r="AE496" s="13"/>
      <c r="AT496" s="250" t="s">
        <v>162</v>
      </c>
      <c r="AU496" s="250" t="s">
        <v>82</v>
      </c>
      <c r="AV496" s="13" t="s">
        <v>82</v>
      </c>
      <c r="AW496" s="13" t="s">
        <v>30</v>
      </c>
      <c r="AX496" s="13" t="s">
        <v>73</v>
      </c>
      <c r="AY496" s="250" t="s">
        <v>128</v>
      </c>
    </row>
    <row r="497" s="13" customFormat="1">
      <c r="A497" s="13"/>
      <c r="B497" s="240"/>
      <c r="C497" s="241"/>
      <c r="D497" s="228" t="s">
        <v>162</v>
      </c>
      <c r="E497" s="242" t="s">
        <v>1</v>
      </c>
      <c r="F497" s="243" t="s">
        <v>1659</v>
      </c>
      <c r="G497" s="241"/>
      <c r="H497" s="244">
        <v>3.8119999999999998</v>
      </c>
      <c r="I497" s="245"/>
      <c r="J497" s="241"/>
      <c r="K497" s="241"/>
      <c r="L497" s="246"/>
      <c r="M497" s="247"/>
      <c r="N497" s="248"/>
      <c r="O497" s="248"/>
      <c r="P497" s="248"/>
      <c r="Q497" s="248"/>
      <c r="R497" s="248"/>
      <c r="S497" s="248"/>
      <c r="T497" s="249"/>
      <c r="U497" s="13"/>
      <c r="V497" s="13"/>
      <c r="W497" s="13"/>
      <c r="X497" s="13"/>
      <c r="Y497" s="13"/>
      <c r="Z497" s="13"/>
      <c r="AA497" s="13"/>
      <c r="AB497" s="13"/>
      <c r="AC497" s="13"/>
      <c r="AD497" s="13"/>
      <c r="AE497" s="13"/>
      <c r="AT497" s="250" t="s">
        <v>162</v>
      </c>
      <c r="AU497" s="250" t="s">
        <v>82</v>
      </c>
      <c r="AV497" s="13" t="s">
        <v>82</v>
      </c>
      <c r="AW497" s="13" t="s">
        <v>30</v>
      </c>
      <c r="AX497" s="13" t="s">
        <v>73</v>
      </c>
      <c r="AY497" s="250" t="s">
        <v>128</v>
      </c>
    </row>
    <row r="498" s="13" customFormat="1">
      <c r="A498" s="13"/>
      <c r="B498" s="240"/>
      <c r="C498" s="241"/>
      <c r="D498" s="228" t="s">
        <v>162</v>
      </c>
      <c r="E498" s="242" t="s">
        <v>1</v>
      </c>
      <c r="F498" s="243" t="s">
        <v>1660</v>
      </c>
      <c r="G498" s="241"/>
      <c r="H498" s="244">
        <v>15.18</v>
      </c>
      <c r="I498" s="245"/>
      <c r="J498" s="241"/>
      <c r="K498" s="241"/>
      <c r="L498" s="246"/>
      <c r="M498" s="247"/>
      <c r="N498" s="248"/>
      <c r="O498" s="248"/>
      <c r="P498" s="248"/>
      <c r="Q498" s="248"/>
      <c r="R498" s="248"/>
      <c r="S498" s="248"/>
      <c r="T498" s="249"/>
      <c r="U498" s="13"/>
      <c r="V498" s="13"/>
      <c r="W498" s="13"/>
      <c r="X498" s="13"/>
      <c r="Y498" s="13"/>
      <c r="Z498" s="13"/>
      <c r="AA498" s="13"/>
      <c r="AB498" s="13"/>
      <c r="AC498" s="13"/>
      <c r="AD498" s="13"/>
      <c r="AE498" s="13"/>
      <c r="AT498" s="250" t="s">
        <v>162</v>
      </c>
      <c r="AU498" s="250" t="s">
        <v>82</v>
      </c>
      <c r="AV498" s="13" t="s">
        <v>82</v>
      </c>
      <c r="AW498" s="13" t="s">
        <v>30</v>
      </c>
      <c r="AX498" s="13" t="s">
        <v>73</v>
      </c>
      <c r="AY498" s="250" t="s">
        <v>128</v>
      </c>
    </row>
    <row r="499" s="13" customFormat="1">
      <c r="A499" s="13"/>
      <c r="B499" s="240"/>
      <c r="C499" s="241"/>
      <c r="D499" s="228" t="s">
        <v>162</v>
      </c>
      <c r="E499" s="242" t="s">
        <v>1</v>
      </c>
      <c r="F499" s="243" t="s">
        <v>1661</v>
      </c>
      <c r="G499" s="241"/>
      <c r="H499" s="244">
        <v>342.91800000000001</v>
      </c>
      <c r="I499" s="245"/>
      <c r="J499" s="241"/>
      <c r="K499" s="241"/>
      <c r="L499" s="246"/>
      <c r="M499" s="247"/>
      <c r="N499" s="248"/>
      <c r="O499" s="248"/>
      <c r="P499" s="248"/>
      <c r="Q499" s="248"/>
      <c r="R499" s="248"/>
      <c r="S499" s="248"/>
      <c r="T499" s="249"/>
      <c r="U499" s="13"/>
      <c r="V499" s="13"/>
      <c r="W499" s="13"/>
      <c r="X499" s="13"/>
      <c r="Y499" s="13"/>
      <c r="Z499" s="13"/>
      <c r="AA499" s="13"/>
      <c r="AB499" s="13"/>
      <c r="AC499" s="13"/>
      <c r="AD499" s="13"/>
      <c r="AE499" s="13"/>
      <c r="AT499" s="250" t="s">
        <v>162</v>
      </c>
      <c r="AU499" s="250" t="s">
        <v>82</v>
      </c>
      <c r="AV499" s="13" t="s">
        <v>82</v>
      </c>
      <c r="AW499" s="13" t="s">
        <v>30</v>
      </c>
      <c r="AX499" s="13" t="s">
        <v>73</v>
      </c>
      <c r="AY499" s="250" t="s">
        <v>128</v>
      </c>
    </row>
    <row r="500" s="14" customFormat="1">
      <c r="A500" s="14"/>
      <c r="B500" s="261"/>
      <c r="C500" s="262"/>
      <c r="D500" s="228" t="s">
        <v>162</v>
      </c>
      <c r="E500" s="263" t="s">
        <v>1</v>
      </c>
      <c r="F500" s="264" t="s">
        <v>686</v>
      </c>
      <c r="G500" s="262"/>
      <c r="H500" s="265">
        <v>462.53499999999997</v>
      </c>
      <c r="I500" s="266"/>
      <c r="J500" s="262"/>
      <c r="K500" s="262"/>
      <c r="L500" s="267"/>
      <c r="M500" s="268"/>
      <c r="N500" s="269"/>
      <c r="O500" s="269"/>
      <c r="P500" s="269"/>
      <c r="Q500" s="269"/>
      <c r="R500" s="269"/>
      <c r="S500" s="269"/>
      <c r="T500" s="270"/>
      <c r="U500" s="14"/>
      <c r="V500" s="14"/>
      <c r="W500" s="14"/>
      <c r="X500" s="14"/>
      <c r="Y500" s="14"/>
      <c r="Z500" s="14"/>
      <c r="AA500" s="14"/>
      <c r="AB500" s="14"/>
      <c r="AC500" s="14"/>
      <c r="AD500" s="14"/>
      <c r="AE500" s="14"/>
      <c r="AT500" s="271" t="s">
        <v>162</v>
      </c>
      <c r="AU500" s="271" t="s">
        <v>82</v>
      </c>
      <c r="AV500" s="14" t="s">
        <v>88</v>
      </c>
      <c r="AW500" s="14" t="s">
        <v>30</v>
      </c>
      <c r="AX500" s="14" t="s">
        <v>78</v>
      </c>
      <c r="AY500" s="271" t="s">
        <v>128</v>
      </c>
    </row>
    <row r="501" s="2" customFormat="1" ht="44.25" customHeight="1">
      <c r="A501" s="37"/>
      <c r="B501" s="38"/>
      <c r="C501" s="215" t="s">
        <v>1328</v>
      </c>
      <c r="D501" s="215" t="s">
        <v>129</v>
      </c>
      <c r="E501" s="216" t="s">
        <v>688</v>
      </c>
      <c r="F501" s="217" t="s">
        <v>689</v>
      </c>
      <c r="G501" s="218" t="s">
        <v>220</v>
      </c>
      <c r="H501" s="219">
        <v>73.436000000000007</v>
      </c>
      <c r="I501" s="220"/>
      <c r="J501" s="221">
        <f>ROUND(I501*H501,2)</f>
        <v>0</v>
      </c>
      <c r="K501" s="217" t="s">
        <v>158</v>
      </c>
      <c r="L501" s="43"/>
      <c r="M501" s="222" t="s">
        <v>1</v>
      </c>
      <c r="N501" s="223" t="s">
        <v>38</v>
      </c>
      <c r="O501" s="90"/>
      <c r="P501" s="224">
        <f>O501*H501</f>
        <v>0</v>
      </c>
      <c r="Q501" s="224">
        <v>0</v>
      </c>
      <c r="R501" s="224">
        <f>Q501*H501</f>
        <v>0</v>
      </c>
      <c r="S501" s="224">
        <v>0</v>
      </c>
      <c r="T501" s="225">
        <f>S501*H501</f>
        <v>0</v>
      </c>
      <c r="U501" s="37"/>
      <c r="V501" s="37"/>
      <c r="W501" s="37"/>
      <c r="X501" s="37"/>
      <c r="Y501" s="37"/>
      <c r="Z501" s="37"/>
      <c r="AA501" s="37"/>
      <c r="AB501" s="37"/>
      <c r="AC501" s="37"/>
      <c r="AD501" s="37"/>
      <c r="AE501" s="37"/>
      <c r="AR501" s="226" t="s">
        <v>88</v>
      </c>
      <c r="AT501" s="226" t="s">
        <v>129</v>
      </c>
      <c r="AU501" s="226" t="s">
        <v>82</v>
      </c>
      <c r="AY501" s="16" t="s">
        <v>128</v>
      </c>
      <c r="BE501" s="227">
        <f>IF(N501="základní",J501,0)</f>
        <v>0</v>
      </c>
      <c r="BF501" s="227">
        <f>IF(N501="snížená",J501,0)</f>
        <v>0</v>
      </c>
      <c r="BG501" s="227">
        <f>IF(N501="zákl. přenesená",J501,0)</f>
        <v>0</v>
      </c>
      <c r="BH501" s="227">
        <f>IF(N501="sníž. přenesená",J501,0)</f>
        <v>0</v>
      </c>
      <c r="BI501" s="227">
        <f>IF(N501="nulová",J501,0)</f>
        <v>0</v>
      </c>
      <c r="BJ501" s="16" t="s">
        <v>78</v>
      </c>
      <c r="BK501" s="227">
        <f>ROUND(I501*H501,2)</f>
        <v>0</v>
      </c>
      <c r="BL501" s="16" t="s">
        <v>88</v>
      </c>
      <c r="BM501" s="226" t="s">
        <v>1662</v>
      </c>
    </row>
    <row r="502" s="2" customFormat="1">
      <c r="A502" s="37"/>
      <c r="B502" s="38"/>
      <c r="C502" s="39"/>
      <c r="D502" s="228" t="s">
        <v>160</v>
      </c>
      <c r="E502" s="39"/>
      <c r="F502" s="239" t="s">
        <v>689</v>
      </c>
      <c r="G502" s="39"/>
      <c r="H502" s="39"/>
      <c r="I502" s="230"/>
      <c r="J502" s="39"/>
      <c r="K502" s="39"/>
      <c r="L502" s="43"/>
      <c r="M502" s="231"/>
      <c r="N502" s="232"/>
      <c r="O502" s="90"/>
      <c r="P502" s="90"/>
      <c r="Q502" s="90"/>
      <c r="R502" s="90"/>
      <c r="S502" s="90"/>
      <c r="T502" s="91"/>
      <c r="U502" s="37"/>
      <c r="V502" s="37"/>
      <c r="W502" s="37"/>
      <c r="X502" s="37"/>
      <c r="Y502" s="37"/>
      <c r="Z502" s="37"/>
      <c r="AA502" s="37"/>
      <c r="AB502" s="37"/>
      <c r="AC502" s="37"/>
      <c r="AD502" s="37"/>
      <c r="AE502" s="37"/>
      <c r="AT502" s="16" t="s">
        <v>160</v>
      </c>
      <c r="AU502" s="16" t="s">
        <v>82</v>
      </c>
    </row>
    <row r="503" s="13" customFormat="1">
      <c r="A503" s="13"/>
      <c r="B503" s="240"/>
      <c r="C503" s="241"/>
      <c r="D503" s="228" t="s">
        <v>162</v>
      </c>
      <c r="E503" s="242" t="s">
        <v>1</v>
      </c>
      <c r="F503" s="243" t="s">
        <v>1663</v>
      </c>
      <c r="G503" s="241"/>
      <c r="H503" s="244">
        <v>73.436000000000007</v>
      </c>
      <c r="I503" s="245"/>
      <c r="J503" s="241"/>
      <c r="K503" s="241"/>
      <c r="L503" s="246"/>
      <c r="M503" s="247"/>
      <c r="N503" s="248"/>
      <c r="O503" s="248"/>
      <c r="P503" s="248"/>
      <c r="Q503" s="248"/>
      <c r="R503" s="248"/>
      <c r="S503" s="248"/>
      <c r="T503" s="249"/>
      <c r="U503" s="13"/>
      <c r="V503" s="13"/>
      <c r="W503" s="13"/>
      <c r="X503" s="13"/>
      <c r="Y503" s="13"/>
      <c r="Z503" s="13"/>
      <c r="AA503" s="13"/>
      <c r="AB503" s="13"/>
      <c r="AC503" s="13"/>
      <c r="AD503" s="13"/>
      <c r="AE503" s="13"/>
      <c r="AT503" s="250" t="s">
        <v>162</v>
      </c>
      <c r="AU503" s="250" t="s">
        <v>82</v>
      </c>
      <c r="AV503" s="13" t="s">
        <v>82</v>
      </c>
      <c r="AW503" s="13" t="s">
        <v>30</v>
      </c>
      <c r="AX503" s="13" t="s">
        <v>78</v>
      </c>
      <c r="AY503" s="250" t="s">
        <v>128</v>
      </c>
    </row>
    <row r="504" s="12" customFormat="1" ht="22.8" customHeight="1">
      <c r="A504" s="12"/>
      <c r="B504" s="201"/>
      <c r="C504" s="202"/>
      <c r="D504" s="203" t="s">
        <v>72</v>
      </c>
      <c r="E504" s="233" t="s">
        <v>692</v>
      </c>
      <c r="F504" s="233" t="s">
        <v>693</v>
      </c>
      <c r="G504" s="202"/>
      <c r="H504" s="202"/>
      <c r="I504" s="205"/>
      <c r="J504" s="234">
        <f>BK504</f>
        <v>0</v>
      </c>
      <c r="K504" s="202"/>
      <c r="L504" s="207"/>
      <c r="M504" s="208"/>
      <c r="N504" s="209"/>
      <c r="O504" s="209"/>
      <c r="P504" s="210">
        <f>SUM(P505:P508)</f>
        <v>0</v>
      </c>
      <c r="Q504" s="209"/>
      <c r="R504" s="210">
        <f>SUM(R505:R508)</f>
        <v>0</v>
      </c>
      <c r="S504" s="209"/>
      <c r="T504" s="211">
        <f>SUM(T505:T508)</f>
        <v>0</v>
      </c>
      <c r="U504" s="12"/>
      <c r="V504" s="12"/>
      <c r="W504" s="12"/>
      <c r="X504" s="12"/>
      <c r="Y504" s="12"/>
      <c r="Z504" s="12"/>
      <c r="AA504" s="12"/>
      <c r="AB504" s="12"/>
      <c r="AC504" s="12"/>
      <c r="AD504" s="12"/>
      <c r="AE504" s="12"/>
      <c r="AR504" s="212" t="s">
        <v>78</v>
      </c>
      <c r="AT504" s="213" t="s">
        <v>72</v>
      </c>
      <c r="AU504" s="213" t="s">
        <v>78</v>
      </c>
      <c r="AY504" s="212" t="s">
        <v>128</v>
      </c>
      <c r="BK504" s="214">
        <f>SUM(BK505:BK508)</f>
        <v>0</v>
      </c>
    </row>
    <row r="505" s="2" customFormat="1">
      <c r="A505" s="37"/>
      <c r="B505" s="38"/>
      <c r="C505" s="215" t="s">
        <v>1331</v>
      </c>
      <c r="D505" s="215" t="s">
        <v>129</v>
      </c>
      <c r="E505" s="216" t="s">
        <v>695</v>
      </c>
      <c r="F505" s="217" t="s">
        <v>696</v>
      </c>
      <c r="G505" s="218" t="s">
        <v>220</v>
      </c>
      <c r="H505" s="219">
        <v>654.37099999999998</v>
      </c>
      <c r="I505" s="220"/>
      <c r="J505" s="221">
        <f>ROUND(I505*H505,2)</f>
        <v>0</v>
      </c>
      <c r="K505" s="217" t="s">
        <v>158</v>
      </c>
      <c r="L505" s="43"/>
      <c r="M505" s="222" t="s">
        <v>1</v>
      </c>
      <c r="N505" s="223" t="s">
        <v>38</v>
      </c>
      <c r="O505" s="90"/>
      <c r="P505" s="224">
        <f>O505*H505</f>
        <v>0</v>
      </c>
      <c r="Q505" s="224">
        <v>0</v>
      </c>
      <c r="R505" s="224">
        <f>Q505*H505</f>
        <v>0</v>
      </c>
      <c r="S505" s="224">
        <v>0</v>
      </c>
      <c r="T505" s="225">
        <f>S505*H505</f>
        <v>0</v>
      </c>
      <c r="U505" s="37"/>
      <c r="V505" s="37"/>
      <c r="W505" s="37"/>
      <c r="X505" s="37"/>
      <c r="Y505" s="37"/>
      <c r="Z505" s="37"/>
      <c r="AA505" s="37"/>
      <c r="AB505" s="37"/>
      <c r="AC505" s="37"/>
      <c r="AD505" s="37"/>
      <c r="AE505" s="37"/>
      <c r="AR505" s="226" t="s">
        <v>88</v>
      </c>
      <c r="AT505" s="226" t="s">
        <v>129</v>
      </c>
      <c r="AU505" s="226" t="s">
        <v>82</v>
      </c>
      <c r="AY505" s="16" t="s">
        <v>128</v>
      </c>
      <c r="BE505" s="227">
        <f>IF(N505="základní",J505,0)</f>
        <v>0</v>
      </c>
      <c r="BF505" s="227">
        <f>IF(N505="snížená",J505,0)</f>
        <v>0</v>
      </c>
      <c r="BG505" s="227">
        <f>IF(N505="zákl. přenesená",J505,0)</f>
        <v>0</v>
      </c>
      <c r="BH505" s="227">
        <f>IF(N505="sníž. přenesená",J505,0)</f>
        <v>0</v>
      </c>
      <c r="BI505" s="227">
        <f>IF(N505="nulová",J505,0)</f>
        <v>0</v>
      </c>
      <c r="BJ505" s="16" t="s">
        <v>78</v>
      </c>
      <c r="BK505" s="227">
        <f>ROUND(I505*H505,2)</f>
        <v>0</v>
      </c>
      <c r="BL505" s="16" t="s">
        <v>88</v>
      </c>
      <c r="BM505" s="226" t="s">
        <v>1664</v>
      </c>
    </row>
    <row r="506" s="2" customFormat="1">
      <c r="A506" s="37"/>
      <c r="B506" s="38"/>
      <c r="C506" s="39"/>
      <c r="D506" s="228" t="s">
        <v>160</v>
      </c>
      <c r="E506" s="39"/>
      <c r="F506" s="239" t="s">
        <v>698</v>
      </c>
      <c r="G506" s="39"/>
      <c r="H506" s="39"/>
      <c r="I506" s="230"/>
      <c r="J506" s="39"/>
      <c r="K506" s="39"/>
      <c r="L506" s="43"/>
      <c r="M506" s="231"/>
      <c r="N506" s="232"/>
      <c r="O506" s="90"/>
      <c r="P506" s="90"/>
      <c r="Q506" s="90"/>
      <c r="R506" s="90"/>
      <c r="S506" s="90"/>
      <c r="T506" s="91"/>
      <c r="U506" s="37"/>
      <c r="V506" s="37"/>
      <c r="W506" s="37"/>
      <c r="X506" s="37"/>
      <c r="Y506" s="37"/>
      <c r="Z506" s="37"/>
      <c r="AA506" s="37"/>
      <c r="AB506" s="37"/>
      <c r="AC506" s="37"/>
      <c r="AD506" s="37"/>
      <c r="AE506" s="37"/>
      <c r="AT506" s="16" t="s">
        <v>160</v>
      </c>
      <c r="AU506" s="16" t="s">
        <v>82</v>
      </c>
    </row>
    <row r="507" s="2" customFormat="1" ht="33" customHeight="1">
      <c r="A507" s="37"/>
      <c r="B507" s="38"/>
      <c r="C507" s="215" t="s">
        <v>1338</v>
      </c>
      <c r="D507" s="215" t="s">
        <v>129</v>
      </c>
      <c r="E507" s="216" t="s">
        <v>700</v>
      </c>
      <c r="F507" s="217" t="s">
        <v>701</v>
      </c>
      <c r="G507" s="218" t="s">
        <v>220</v>
      </c>
      <c r="H507" s="219">
        <v>654.37099999999998</v>
      </c>
      <c r="I507" s="220"/>
      <c r="J507" s="221">
        <f>ROUND(I507*H507,2)</f>
        <v>0</v>
      </c>
      <c r="K507" s="217" t="s">
        <v>158</v>
      </c>
      <c r="L507" s="43"/>
      <c r="M507" s="222" t="s">
        <v>1</v>
      </c>
      <c r="N507" s="223" t="s">
        <v>38</v>
      </c>
      <c r="O507" s="90"/>
      <c r="P507" s="224">
        <f>O507*H507</f>
        <v>0</v>
      </c>
      <c r="Q507" s="224">
        <v>0</v>
      </c>
      <c r="R507" s="224">
        <f>Q507*H507</f>
        <v>0</v>
      </c>
      <c r="S507" s="224">
        <v>0</v>
      </c>
      <c r="T507" s="225">
        <f>S507*H507</f>
        <v>0</v>
      </c>
      <c r="U507" s="37"/>
      <c r="V507" s="37"/>
      <c r="W507" s="37"/>
      <c r="X507" s="37"/>
      <c r="Y507" s="37"/>
      <c r="Z507" s="37"/>
      <c r="AA507" s="37"/>
      <c r="AB507" s="37"/>
      <c r="AC507" s="37"/>
      <c r="AD507" s="37"/>
      <c r="AE507" s="37"/>
      <c r="AR507" s="226" t="s">
        <v>88</v>
      </c>
      <c r="AT507" s="226" t="s">
        <v>129</v>
      </c>
      <c r="AU507" s="226" t="s">
        <v>82</v>
      </c>
      <c r="AY507" s="16" t="s">
        <v>128</v>
      </c>
      <c r="BE507" s="227">
        <f>IF(N507="základní",J507,0)</f>
        <v>0</v>
      </c>
      <c r="BF507" s="227">
        <f>IF(N507="snížená",J507,0)</f>
        <v>0</v>
      </c>
      <c r="BG507" s="227">
        <f>IF(N507="zákl. přenesená",J507,0)</f>
        <v>0</v>
      </c>
      <c r="BH507" s="227">
        <f>IF(N507="sníž. přenesená",J507,0)</f>
        <v>0</v>
      </c>
      <c r="BI507" s="227">
        <f>IF(N507="nulová",J507,0)</f>
        <v>0</v>
      </c>
      <c r="BJ507" s="16" t="s">
        <v>78</v>
      </c>
      <c r="BK507" s="227">
        <f>ROUND(I507*H507,2)</f>
        <v>0</v>
      </c>
      <c r="BL507" s="16" t="s">
        <v>88</v>
      </c>
      <c r="BM507" s="226" t="s">
        <v>1665</v>
      </c>
    </row>
    <row r="508" s="2" customFormat="1">
      <c r="A508" s="37"/>
      <c r="B508" s="38"/>
      <c r="C508" s="39"/>
      <c r="D508" s="228" t="s">
        <v>160</v>
      </c>
      <c r="E508" s="39"/>
      <c r="F508" s="239" t="s">
        <v>703</v>
      </c>
      <c r="G508" s="39"/>
      <c r="H508" s="39"/>
      <c r="I508" s="230"/>
      <c r="J508" s="39"/>
      <c r="K508" s="39"/>
      <c r="L508" s="43"/>
      <c r="M508" s="231"/>
      <c r="N508" s="232"/>
      <c r="O508" s="90"/>
      <c r="P508" s="90"/>
      <c r="Q508" s="90"/>
      <c r="R508" s="90"/>
      <c r="S508" s="90"/>
      <c r="T508" s="91"/>
      <c r="U508" s="37"/>
      <c r="V508" s="37"/>
      <c r="W508" s="37"/>
      <c r="X508" s="37"/>
      <c r="Y508" s="37"/>
      <c r="Z508" s="37"/>
      <c r="AA508" s="37"/>
      <c r="AB508" s="37"/>
      <c r="AC508" s="37"/>
      <c r="AD508" s="37"/>
      <c r="AE508" s="37"/>
      <c r="AT508" s="16" t="s">
        <v>160</v>
      </c>
      <c r="AU508" s="16" t="s">
        <v>82</v>
      </c>
    </row>
    <row r="509" s="12" customFormat="1" ht="25.92" customHeight="1">
      <c r="A509" s="12"/>
      <c r="B509" s="201"/>
      <c r="C509" s="202"/>
      <c r="D509" s="203" t="s">
        <v>72</v>
      </c>
      <c r="E509" s="204" t="s">
        <v>704</v>
      </c>
      <c r="F509" s="204" t="s">
        <v>705</v>
      </c>
      <c r="G509" s="202"/>
      <c r="H509" s="202"/>
      <c r="I509" s="205"/>
      <c r="J509" s="206">
        <f>BK509</f>
        <v>0</v>
      </c>
      <c r="K509" s="202"/>
      <c r="L509" s="207"/>
      <c r="M509" s="208"/>
      <c r="N509" s="209"/>
      <c r="O509" s="209"/>
      <c r="P509" s="210">
        <f>P510+P542</f>
        <v>0</v>
      </c>
      <c r="Q509" s="209"/>
      <c r="R509" s="210">
        <f>R510+R542</f>
        <v>0.83234309999999989</v>
      </c>
      <c r="S509" s="209"/>
      <c r="T509" s="211">
        <f>T510+T542</f>
        <v>0.39100000000000001</v>
      </c>
      <c r="U509" s="12"/>
      <c r="V509" s="12"/>
      <c r="W509" s="12"/>
      <c r="X509" s="12"/>
      <c r="Y509" s="12"/>
      <c r="Z509" s="12"/>
      <c r="AA509" s="12"/>
      <c r="AB509" s="12"/>
      <c r="AC509" s="12"/>
      <c r="AD509" s="12"/>
      <c r="AE509" s="12"/>
      <c r="AR509" s="212" t="s">
        <v>82</v>
      </c>
      <c r="AT509" s="213" t="s">
        <v>72</v>
      </c>
      <c r="AU509" s="213" t="s">
        <v>73</v>
      </c>
      <c r="AY509" s="212" t="s">
        <v>128</v>
      </c>
      <c r="BK509" s="214">
        <f>BK510+BK542</f>
        <v>0</v>
      </c>
    </row>
    <row r="510" s="12" customFormat="1" ht="22.8" customHeight="1">
      <c r="A510" s="12"/>
      <c r="B510" s="201"/>
      <c r="C510" s="202"/>
      <c r="D510" s="203" t="s">
        <v>72</v>
      </c>
      <c r="E510" s="233" t="s">
        <v>706</v>
      </c>
      <c r="F510" s="233" t="s">
        <v>707</v>
      </c>
      <c r="G510" s="202"/>
      <c r="H510" s="202"/>
      <c r="I510" s="205"/>
      <c r="J510" s="234">
        <f>BK510</f>
        <v>0</v>
      </c>
      <c r="K510" s="202"/>
      <c r="L510" s="207"/>
      <c r="M510" s="208"/>
      <c r="N510" s="209"/>
      <c r="O510" s="209"/>
      <c r="P510" s="210">
        <f>SUM(P511:P541)</f>
        <v>0</v>
      </c>
      <c r="Q510" s="209"/>
      <c r="R510" s="210">
        <f>SUM(R511:R541)</f>
        <v>0.64063059999999994</v>
      </c>
      <c r="S510" s="209"/>
      <c r="T510" s="211">
        <f>SUM(T511:T541)</f>
        <v>0.216</v>
      </c>
      <c r="U510" s="12"/>
      <c r="V510" s="12"/>
      <c r="W510" s="12"/>
      <c r="X510" s="12"/>
      <c r="Y510" s="12"/>
      <c r="Z510" s="12"/>
      <c r="AA510" s="12"/>
      <c r="AB510" s="12"/>
      <c r="AC510" s="12"/>
      <c r="AD510" s="12"/>
      <c r="AE510" s="12"/>
      <c r="AR510" s="212" t="s">
        <v>82</v>
      </c>
      <c r="AT510" s="213" t="s">
        <v>72</v>
      </c>
      <c r="AU510" s="213" t="s">
        <v>78</v>
      </c>
      <c r="AY510" s="212" t="s">
        <v>128</v>
      </c>
      <c r="BK510" s="214">
        <f>SUM(BK511:BK541)</f>
        <v>0</v>
      </c>
    </row>
    <row r="511" s="2" customFormat="1">
      <c r="A511" s="37"/>
      <c r="B511" s="38"/>
      <c r="C511" s="215" t="s">
        <v>1341</v>
      </c>
      <c r="D511" s="215" t="s">
        <v>129</v>
      </c>
      <c r="E511" s="216" t="s">
        <v>1666</v>
      </c>
      <c r="F511" s="217" t="s">
        <v>1667</v>
      </c>
      <c r="G511" s="218" t="s">
        <v>157</v>
      </c>
      <c r="H511" s="219">
        <v>78.599999999999994</v>
      </c>
      <c r="I511" s="220"/>
      <c r="J511" s="221">
        <f>ROUND(I511*H511,2)</f>
        <v>0</v>
      </c>
      <c r="K511" s="217" t="s">
        <v>158</v>
      </c>
      <c r="L511" s="43"/>
      <c r="M511" s="222" t="s">
        <v>1</v>
      </c>
      <c r="N511" s="223" t="s">
        <v>38</v>
      </c>
      <c r="O511" s="90"/>
      <c r="P511" s="224">
        <f>O511*H511</f>
        <v>0</v>
      </c>
      <c r="Q511" s="224">
        <v>3.0000000000000001E-05</v>
      </c>
      <c r="R511" s="224">
        <f>Q511*H511</f>
        <v>0.0023579999999999999</v>
      </c>
      <c r="S511" s="224">
        <v>0</v>
      </c>
      <c r="T511" s="225">
        <f>S511*H511</f>
        <v>0</v>
      </c>
      <c r="U511" s="37"/>
      <c r="V511" s="37"/>
      <c r="W511" s="37"/>
      <c r="X511" s="37"/>
      <c r="Y511" s="37"/>
      <c r="Z511" s="37"/>
      <c r="AA511" s="37"/>
      <c r="AB511" s="37"/>
      <c r="AC511" s="37"/>
      <c r="AD511" s="37"/>
      <c r="AE511" s="37"/>
      <c r="AR511" s="226" t="s">
        <v>246</v>
      </c>
      <c r="AT511" s="226" t="s">
        <v>129</v>
      </c>
      <c r="AU511" s="226" t="s">
        <v>82</v>
      </c>
      <c r="AY511" s="16" t="s">
        <v>128</v>
      </c>
      <c r="BE511" s="227">
        <f>IF(N511="základní",J511,0)</f>
        <v>0</v>
      </c>
      <c r="BF511" s="227">
        <f>IF(N511="snížená",J511,0)</f>
        <v>0</v>
      </c>
      <c r="BG511" s="227">
        <f>IF(N511="zákl. přenesená",J511,0)</f>
        <v>0</v>
      </c>
      <c r="BH511" s="227">
        <f>IF(N511="sníž. přenesená",J511,0)</f>
        <v>0</v>
      </c>
      <c r="BI511" s="227">
        <f>IF(N511="nulová",J511,0)</f>
        <v>0</v>
      </c>
      <c r="BJ511" s="16" t="s">
        <v>78</v>
      </c>
      <c r="BK511" s="227">
        <f>ROUND(I511*H511,2)</f>
        <v>0</v>
      </c>
      <c r="BL511" s="16" t="s">
        <v>246</v>
      </c>
      <c r="BM511" s="226" t="s">
        <v>1668</v>
      </c>
    </row>
    <row r="512" s="2" customFormat="1">
      <c r="A512" s="37"/>
      <c r="B512" s="38"/>
      <c r="C512" s="39"/>
      <c r="D512" s="228" t="s">
        <v>160</v>
      </c>
      <c r="E512" s="39"/>
      <c r="F512" s="239" t="s">
        <v>1669</v>
      </c>
      <c r="G512" s="39"/>
      <c r="H512" s="39"/>
      <c r="I512" s="230"/>
      <c r="J512" s="39"/>
      <c r="K512" s="39"/>
      <c r="L512" s="43"/>
      <c r="M512" s="231"/>
      <c r="N512" s="232"/>
      <c r="O512" s="90"/>
      <c r="P512" s="90"/>
      <c r="Q512" s="90"/>
      <c r="R512" s="90"/>
      <c r="S512" s="90"/>
      <c r="T512" s="91"/>
      <c r="U512" s="37"/>
      <c r="V512" s="37"/>
      <c r="W512" s="37"/>
      <c r="X512" s="37"/>
      <c r="Y512" s="37"/>
      <c r="Z512" s="37"/>
      <c r="AA512" s="37"/>
      <c r="AB512" s="37"/>
      <c r="AC512" s="37"/>
      <c r="AD512" s="37"/>
      <c r="AE512" s="37"/>
      <c r="AT512" s="16" t="s">
        <v>160</v>
      </c>
      <c r="AU512" s="16" t="s">
        <v>82</v>
      </c>
    </row>
    <row r="513" s="13" customFormat="1">
      <c r="A513" s="13"/>
      <c r="B513" s="240"/>
      <c r="C513" s="241"/>
      <c r="D513" s="228" t="s">
        <v>162</v>
      </c>
      <c r="E513" s="242" t="s">
        <v>1</v>
      </c>
      <c r="F513" s="243" t="s">
        <v>1670</v>
      </c>
      <c r="G513" s="241"/>
      <c r="H513" s="244">
        <v>78.599999999999994</v>
      </c>
      <c r="I513" s="245"/>
      <c r="J513" s="241"/>
      <c r="K513" s="241"/>
      <c r="L513" s="246"/>
      <c r="M513" s="247"/>
      <c r="N513" s="248"/>
      <c r="O513" s="248"/>
      <c r="P513" s="248"/>
      <c r="Q513" s="248"/>
      <c r="R513" s="248"/>
      <c r="S513" s="248"/>
      <c r="T513" s="249"/>
      <c r="U513" s="13"/>
      <c r="V513" s="13"/>
      <c r="W513" s="13"/>
      <c r="X513" s="13"/>
      <c r="Y513" s="13"/>
      <c r="Z513" s="13"/>
      <c r="AA513" s="13"/>
      <c r="AB513" s="13"/>
      <c r="AC513" s="13"/>
      <c r="AD513" s="13"/>
      <c r="AE513" s="13"/>
      <c r="AT513" s="250" t="s">
        <v>162</v>
      </c>
      <c r="AU513" s="250" t="s">
        <v>82</v>
      </c>
      <c r="AV513" s="13" t="s">
        <v>82</v>
      </c>
      <c r="AW513" s="13" t="s">
        <v>30</v>
      </c>
      <c r="AX513" s="13" t="s">
        <v>78</v>
      </c>
      <c r="AY513" s="250" t="s">
        <v>128</v>
      </c>
    </row>
    <row r="514" s="2" customFormat="1" ht="16.5" customHeight="1">
      <c r="A514" s="37"/>
      <c r="B514" s="38"/>
      <c r="C514" s="251" t="s">
        <v>1344</v>
      </c>
      <c r="D514" s="251" t="s">
        <v>200</v>
      </c>
      <c r="E514" s="252" t="s">
        <v>1671</v>
      </c>
      <c r="F514" s="253" t="s">
        <v>1672</v>
      </c>
      <c r="G514" s="254" t="s">
        <v>1024</v>
      </c>
      <c r="H514" s="255">
        <v>31.440000000000001</v>
      </c>
      <c r="I514" s="256"/>
      <c r="J514" s="257">
        <f>ROUND(I514*H514,2)</f>
        <v>0</v>
      </c>
      <c r="K514" s="253" t="s">
        <v>158</v>
      </c>
      <c r="L514" s="258"/>
      <c r="M514" s="259" t="s">
        <v>1</v>
      </c>
      <c r="N514" s="260" t="s">
        <v>38</v>
      </c>
      <c r="O514" s="90"/>
      <c r="P514" s="224">
        <f>O514*H514</f>
        <v>0</v>
      </c>
      <c r="Q514" s="224">
        <v>0.001</v>
      </c>
      <c r="R514" s="224">
        <f>Q514*H514</f>
        <v>0.031440000000000003</v>
      </c>
      <c r="S514" s="224">
        <v>0</v>
      </c>
      <c r="T514" s="225">
        <f>S514*H514</f>
        <v>0</v>
      </c>
      <c r="U514" s="37"/>
      <c r="V514" s="37"/>
      <c r="W514" s="37"/>
      <c r="X514" s="37"/>
      <c r="Y514" s="37"/>
      <c r="Z514" s="37"/>
      <c r="AA514" s="37"/>
      <c r="AB514" s="37"/>
      <c r="AC514" s="37"/>
      <c r="AD514" s="37"/>
      <c r="AE514" s="37"/>
      <c r="AR514" s="226" t="s">
        <v>342</v>
      </c>
      <c r="AT514" s="226" t="s">
        <v>200</v>
      </c>
      <c r="AU514" s="226" t="s">
        <v>82</v>
      </c>
      <c r="AY514" s="16" t="s">
        <v>128</v>
      </c>
      <c r="BE514" s="227">
        <f>IF(N514="základní",J514,0)</f>
        <v>0</v>
      </c>
      <c r="BF514" s="227">
        <f>IF(N514="snížená",J514,0)</f>
        <v>0</v>
      </c>
      <c r="BG514" s="227">
        <f>IF(N514="zákl. přenesená",J514,0)</f>
        <v>0</v>
      </c>
      <c r="BH514" s="227">
        <f>IF(N514="sníž. přenesená",J514,0)</f>
        <v>0</v>
      </c>
      <c r="BI514" s="227">
        <f>IF(N514="nulová",J514,0)</f>
        <v>0</v>
      </c>
      <c r="BJ514" s="16" t="s">
        <v>78</v>
      </c>
      <c r="BK514" s="227">
        <f>ROUND(I514*H514,2)</f>
        <v>0</v>
      </c>
      <c r="BL514" s="16" t="s">
        <v>246</v>
      </c>
      <c r="BM514" s="226" t="s">
        <v>1673</v>
      </c>
    </row>
    <row r="515" s="2" customFormat="1">
      <c r="A515" s="37"/>
      <c r="B515" s="38"/>
      <c r="C515" s="39"/>
      <c r="D515" s="228" t="s">
        <v>160</v>
      </c>
      <c r="E515" s="39"/>
      <c r="F515" s="239" t="s">
        <v>1672</v>
      </c>
      <c r="G515" s="39"/>
      <c r="H515" s="39"/>
      <c r="I515" s="230"/>
      <c r="J515" s="39"/>
      <c r="K515" s="39"/>
      <c r="L515" s="43"/>
      <c r="M515" s="231"/>
      <c r="N515" s="232"/>
      <c r="O515" s="90"/>
      <c r="P515" s="90"/>
      <c r="Q515" s="90"/>
      <c r="R515" s="90"/>
      <c r="S515" s="90"/>
      <c r="T515" s="91"/>
      <c r="U515" s="37"/>
      <c r="V515" s="37"/>
      <c r="W515" s="37"/>
      <c r="X515" s="37"/>
      <c r="Y515" s="37"/>
      <c r="Z515" s="37"/>
      <c r="AA515" s="37"/>
      <c r="AB515" s="37"/>
      <c r="AC515" s="37"/>
      <c r="AD515" s="37"/>
      <c r="AE515" s="37"/>
      <c r="AT515" s="16" t="s">
        <v>160</v>
      </c>
      <c r="AU515" s="16" t="s">
        <v>82</v>
      </c>
    </row>
    <row r="516" s="13" customFormat="1">
      <c r="A516" s="13"/>
      <c r="B516" s="240"/>
      <c r="C516" s="241"/>
      <c r="D516" s="228" t="s">
        <v>162</v>
      </c>
      <c r="E516" s="241"/>
      <c r="F516" s="243" t="s">
        <v>1674</v>
      </c>
      <c r="G516" s="241"/>
      <c r="H516" s="244">
        <v>31.440000000000001</v>
      </c>
      <c r="I516" s="245"/>
      <c r="J516" s="241"/>
      <c r="K516" s="241"/>
      <c r="L516" s="246"/>
      <c r="M516" s="247"/>
      <c r="N516" s="248"/>
      <c r="O516" s="248"/>
      <c r="P516" s="248"/>
      <c r="Q516" s="248"/>
      <c r="R516" s="248"/>
      <c r="S516" s="248"/>
      <c r="T516" s="249"/>
      <c r="U516" s="13"/>
      <c r="V516" s="13"/>
      <c r="W516" s="13"/>
      <c r="X516" s="13"/>
      <c r="Y516" s="13"/>
      <c r="Z516" s="13"/>
      <c r="AA516" s="13"/>
      <c r="AB516" s="13"/>
      <c r="AC516" s="13"/>
      <c r="AD516" s="13"/>
      <c r="AE516" s="13"/>
      <c r="AT516" s="250" t="s">
        <v>162</v>
      </c>
      <c r="AU516" s="250" t="s">
        <v>82</v>
      </c>
      <c r="AV516" s="13" t="s">
        <v>82</v>
      </c>
      <c r="AW516" s="13" t="s">
        <v>4</v>
      </c>
      <c r="AX516" s="13" t="s">
        <v>78</v>
      </c>
      <c r="AY516" s="250" t="s">
        <v>128</v>
      </c>
    </row>
    <row r="517" s="2" customFormat="1" ht="16.5" customHeight="1">
      <c r="A517" s="37"/>
      <c r="B517" s="38"/>
      <c r="C517" s="215" t="s">
        <v>1675</v>
      </c>
      <c r="D517" s="215" t="s">
        <v>129</v>
      </c>
      <c r="E517" s="216" t="s">
        <v>709</v>
      </c>
      <c r="F517" s="217" t="s">
        <v>710</v>
      </c>
      <c r="G517" s="218" t="s">
        <v>157</v>
      </c>
      <c r="H517" s="219">
        <v>54</v>
      </c>
      <c r="I517" s="220"/>
      <c r="J517" s="221">
        <f>ROUND(I517*H517,2)</f>
        <v>0</v>
      </c>
      <c r="K517" s="217" t="s">
        <v>158</v>
      </c>
      <c r="L517" s="43"/>
      <c r="M517" s="222" t="s">
        <v>1</v>
      </c>
      <c r="N517" s="223" t="s">
        <v>38</v>
      </c>
      <c r="O517" s="90"/>
      <c r="P517" s="224">
        <f>O517*H517</f>
        <v>0</v>
      </c>
      <c r="Q517" s="224">
        <v>0</v>
      </c>
      <c r="R517" s="224">
        <f>Q517*H517</f>
        <v>0</v>
      </c>
      <c r="S517" s="224">
        <v>0.0040000000000000001</v>
      </c>
      <c r="T517" s="225">
        <f>S517*H517</f>
        <v>0.216</v>
      </c>
      <c r="U517" s="37"/>
      <c r="V517" s="37"/>
      <c r="W517" s="37"/>
      <c r="X517" s="37"/>
      <c r="Y517" s="37"/>
      <c r="Z517" s="37"/>
      <c r="AA517" s="37"/>
      <c r="AB517" s="37"/>
      <c r="AC517" s="37"/>
      <c r="AD517" s="37"/>
      <c r="AE517" s="37"/>
      <c r="AR517" s="226" t="s">
        <v>246</v>
      </c>
      <c r="AT517" s="226" t="s">
        <v>129</v>
      </c>
      <c r="AU517" s="226" t="s">
        <v>82</v>
      </c>
      <c r="AY517" s="16" t="s">
        <v>128</v>
      </c>
      <c r="BE517" s="227">
        <f>IF(N517="základní",J517,0)</f>
        <v>0</v>
      </c>
      <c r="BF517" s="227">
        <f>IF(N517="snížená",J517,0)</f>
        <v>0</v>
      </c>
      <c r="BG517" s="227">
        <f>IF(N517="zákl. přenesená",J517,0)</f>
        <v>0</v>
      </c>
      <c r="BH517" s="227">
        <f>IF(N517="sníž. přenesená",J517,0)</f>
        <v>0</v>
      </c>
      <c r="BI517" s="227">
        <f>IF(N517="nulová",J517,0)</f>
        <v>0</v>
      </c>
      <c r="BJ517" s="16" t="s">
        <v>78</v>
      </c>
      <c r="BK517" s="227">
        <f>ROUND(I517*H517,2)</f>
        <v>0</v>
      </c>
      <c r="BL517" s="16" t="s">
        <v>246</v>
      </c>
      <c r="BM517" s="226" t="s">
        <v>1676</v>
      </c>
    </row>
    <row r="518" s="2" customFormat="1">
      <c r="A518" s="37"/>
      <c r="B518" s="38"/>
      <c r="C518" s="39"/>
      <c r="D518" s="228" t="s">
        <v>160</v>
      </c>
      <c r="E518" s="39"/>
      <c r="F518" s="239" t="s">
        <v>712</v>
      </c>
      <c r="G518" s="39"/>
      <c r="H518" s="39"/>
      <c r="I518" s="230"/>
      <c r="J518" s="39"/>
      <c r="K518" s="39"/>
      <c r="L518" s="43"/>
      <c r="M518" s="231"/>
      <c r="N518" s="232"/>
      <c r="O518" s="90"/>
      <c r="P518" s="90"/>
      <c r="Q518" s="90"/>
      <c r="R518" s="90"/>
      <c r="S518" s="90"/>
      <c r="T518" s="91"/>
      <c r="U518" s="37"/>
      <c r="V518" s="37"/>
      <c r="W518" s="37"/>
      <c r="X518" s="37"/>
      <c r="Y518" s="37"/>
      <c r="Z518" s="37"/>
      <c r="AA518" s="37"/>
      <c r="AB518" s="37"/>
      <c r="AC518" s="37"/>
      <c r="AD518" s="37"/>
      <c r="AE518" s="37"/>
      <c r="AT518" s="16" t="s">
        <v>160</v>
      </c>
      <c r="AU518" s="16" t="s">
        <v>82</v>
      </c>
    </row>
    <row r="519" s="2" customFormat="1">
      <c r="A519" s="37"/>
      <c r="B519" s="38"/>
      <c r="C519" s="39"/>
      <c r="D519" s="228" t="s">
        <v>134</v>
      </c>
      <c r="E519" s="39"/>
      <c r="F519" s="229" t="s">
        <v>1677</v>
      </c>
      <c r="G519" s="39"/>
      <c r="H519" s="39"/>
      <c r="I519" s="230"/>
      <c r="J519" s="39"/>
      <c r="K519" s="39"/>
      <c r="L519" s="43"/>
      <c r="M519" s="231"/>
      <c r="N519" s="232"/>
      <c r="O519" s="90"/>
      <c r="P519" s="90"/>
      <c r="Q519" s="90"/>
      <c r="R519" s="90"/>
      <c r="S519" s="90"/>
      <c r="T519" s="91"/>
      <c r="U519" s="37"/>
      <c r="V519" s="37"/>
      <c r="W519" s="37"/>
      <c r="X519" s="37"/>
      <c r="Y519" s="37"/>
      <c r="Z519" s="37"/>
      <c r="AA519" s="37"/>
      <c r="AB519" s="37"/>
      <c r="AC519" s="37"/>
      <c r="AD519" s="37"/>
      <c r="AE519" s="37"/>
      <c r="AT519" s="16" t="s">
        <v>134</v>
      </c>
      <c r="AU519" s="16" t="s">
        <v>82</v>
      </c>
    </row>
    <row r="520" s="13" customFormat="1">
      <c r="A520" s="13"/>
      <c r="B520" s="240"/>
      <c r="C520" s="241"/>
      <c r="D520" s="228" t="s">
        <v>162</v>
      </c>
      <c r="E520" s="242" t="s">
        <v>1</v>
      </c>
      <c r="F520" s="243" t="s">
        <v>1678</v>
      </c>
      <c r="G520" s="241"/>
      <c r="H520" s="244">
        <v>54</v>
      </c>
      <c r="I520" s="245"/>
      <c r="J520" s="241"/>
      <c r="K520" s="241"/>
      <c r="L520" s="246"/>
      <c r="M520" s="247"/>
      <c r="N520" s="248"/>
      <c r="O520" s="248"/>
      <c r="P520" s="248"/>
      <c r="Q520" s="248"/>
      <c r="R520" s="248"/>
      <c r="S520" s="248"/>
      <c r="T520" s="249"/>
      <c r="U520" s="13"/>
      <c r="V520" s="13"/>
      <c r="W520" s="13"/>
      <c r="X520" s="13"/>
      <c r="Y520" s="13"/>
      <c r="Z520" s="13"/>
      <c r="AA520" s="13"/>
      <c r="AB520" s="13"/>
      <c r="AC520" s="13"/>
      <c r="AD520" s="13"/>
      <c r="AE520" s="13"/>
      <c r="AT520" s="250" t="s">
        <v>162</v>
      </c>
      <c r="AU520" s="250" t="s">
        <v>82</v>
      </c>
      <c r="AV520" s="13" t="s">
        <v>82</v>
      </c>
      <c r="AW520" s="13" t="s">
        <v>30</v>
      </c>
      <c r="AX520" s="13" t="s">
        <v>78</v>
      </c>
      <c r="AY520" s="250" t="s">
        <v>128</v>
      </c>
    </row>
    <row r="521" s="2" customFormat="1">
      <c r="A521" s="37"/>
      <c r="B521" s="38"/>
      <c r="C521" s="215" t="s">
        <v>1679</v>
      </c>
      <c r="D521" s="215" t="s">
        <v>129</v>
      </c>
      <c r="E521" s="216" t="s">
        <v>716</v>
      </c>
      <c r="F521" s="217" t="s">
        <v>717</v>
      </c>
      <c r="G521" s="218" t="s">
        <v>157</v>
      </c>
      <c r="H521" s="219">
        <v>79.239999999999995</v>
      </c>
      <c r="I521" s="220"/>
      <c r="J521" s="221">
        <f>ROUND(I521*H521,2)</f>
        <v>0</v>
      </c>
      <c r="K521" s="217" t="s">
        <v>158</v>
      </c>
      <c r="L521" s="43"/>
      <c r="M521" s="222" t="s">
        <v>1</v>
      </c>
      <c r="N521" s="223" t="s">
        <v>38</v>
      </c>
      <c r="O521" s="90"/>
      <c r="P521" s="224">
        <f>O521*H521</f>
        <v>0</v>
      </c>
      <c r="Q521" s="224">
        <v>0.00040000000000000002</v>
      </c>
      <c r="R521" s="224">
        <f>Q521*H521</f>
        <v>0.031696000000000002</v>
      </c>
      <c r="S521" s="224">
        <v>0</v>
      </c>
      <c r="T521" s="225">
        <f>S521*H521</f>
        <v>0</v>
      </c>
      <c r="U521" s="37"/>
      <c r="V521" s="37"/>
      <c r="W521" s="37"/>
      <c r="X521" s="37"/>
      <c r="Y521" s="37"/>
      <c r="Z521" s="37"/>
      <c r="AA521" s="37"/>
      <c r="AB521" s="37"/>
      <c r="AC521" s="37"/>
      <c r="AD521" s="37"/>
      <c r="AE521" s="37"/>
      <c r="AR521" s="226" t="s">
        <v>246</v>
      </c>
      <c r="AT521" s="226" t="s">
        <v>129</v>
      </c>
      <c r="AU521" s="226" t="s">
        <v>82</v>
      </c>
      <c r="AY521" s="16" t="s">
        <v>128</v>
      </c>
      <c r="BE521" s="227">
        <f>IF(N521="základní",J521,0)</f>
        <v>0</v>
      </c>
      <c r="BF521" s="227">
        <f>IF(N521="snížená",J521,0)</f>
        <v>0</v>
      </c>
      <c r="BG521" s="227">
        <f>IF(N521="zákl. přenesená",J521,0)</f>
        <v>0</v>
      </c>
      <c r="BH521" s="227">
        <f>IF(N521="sníž. přenesená",J521,0)</f>
        <v>0</v>
      </c>
      <c r="BI521" s="227">
        <f>IF(N521="nulová",J521,0)</f>
        <v>0</v>
      </c>
      <c r="BJ521" s="16" t="s">
        <v>78</v>
      </c>
      <c r="BK521" s="227">
        <f>ROUND(I521*H521,2)</f>
        <v>0</v>
      </c>
      <c r="BL521" s="16" t="s">
        <v>246</v>
      </c>
      <c r="BM521" s="226" t="s">
        <v>1680</v>
      </c>
    </row>
    <row r="522" s="2" customFormat="1">
      <c r="A522" s="37"/>
      <c r="B522" s="38"/>
      <c r="C522" s="39"/>
      <c r="D522" s="228" t="s">
        <v>160</v>
      </c>
      <c r="E522" s="39"/>
      <c r="F522" s="239" t="s">
        <v>719</v>
      </c>
      <c r="G522" s="39"/>
      <c r="H522" s="39"/>
      <c r="I522" s="230"/>
      <c r="J522" s="39"/>
      <c r="K522" s="39"/>
      <c r="L522" s="43"/>
      <c r="M522" s="231"/>
      <c r="N522" s="232"/>
      <c r="O522" s="90"/>
      <c r="P522" s="90"/>
      <c r="Q522" s="90"/>
      <c r="R522" s="90"/>
      <c r="S522" s="90"/>
      <c r="T522" s="91"/>
      <c r="U522" s="37"/>
      <c r="V522" s="37"/>
      <c r="W522" s="37"/>
      <c r="X522" s="37"/>
      <c r="Y522" s="37"/>
      <c r="Z522" s="37"/>
      <c r="AA522" s="37"/>
      <c r="AB522" s="37"/>
      <c r="AC522" s="37"/>
      <c r="AD522" s="37"/>
      <c r="AE522" s="37"/>
      <c r="AT522" s="16" t="s">
        <v>160</v>
      </c>
      <c r="AU522" s="16" t="s">
        <v>82</v>
      </c>
    </row>
    <row r="523" s="2" customFormat="1">
      <c r="A523" s="37"/>
      <c r="B523" s="38"/>
      <c r="C523" s="39"/>
      <c r="D523" s="228" t="s">
        <v>134</v>
      </c>
      <c r="E523" s="39"/>
      <c r="F523" s="229" t="s">
        <v>1681</v>
      </c>
      <c r="G523" s="39"/>
      <c r="H523" s="39"/>
      <c r="I523" s="230"/>
      <c r="J523" s="39"/>
      <c r="K523" s="39"/>
      <c r="L523" s="43"/>
      <c r="M523" s="231"/>
      <c r="N523" s="232"/>
      <c r="O523" s="90"/>
      <c r="P523" s="90"/>
      <c r="Q523" s="90"/>
      <c r="R523" s="90"/>
      <c r="S523" s="90"/>
      <c r="T523" s="91"/>
      <c r="U523" s="37"/>
      <c r="V523" s="37"/>
      <c r="W523" s="37"/>
      <c r="X523" s="37"/>
      <c r="Y523" s="37"/>
      <c r="Z523" s="37"/>
      <c r="AA523" s="37"/>
      <c r="AB523" s="37"/>
      <c r="AC523" s="37"/>
      <c r="AD523" s="37"/>
      <c r="AE523" s="37"/>
      <c r="AT523" s="16" t="s">
        <v>134</v>
      </c>
      <c r="AU523" s="16" t="s">
        <v>82</v>
      </c>
    </row>
    <row r="524" s="13" customFormat="1">
      <c r="A524" s="13"/>
      <c r="B524" s="240"/>
      <c r="C524" s="241"/>
      <c r="D524" s="228" t="s">
        <v>162</v>
      </c>
      <c r="E524" s="242" t="s">
        <v>1</v>
      </c>
      <c r="F524" s="243" t="s">
        <v>1552</v>
      </c>
      <c r="G524" s="241"/>
      <c r="H524" s="244">
        <v>79.239999999999995</v>
      </c>
      <c r="I524" s="245"/>
      <c r="J524" s="241"/>
      <c r="K524" s="241"/>
      <c r="L524" s="246"/>
      <c r="M524" s="247"/>
      <c r="N524" s="248"/>
      <c r="O524" s="248"/>
      <c r="P524" s="248"/>
      <c r="Q524" s="248"/>
      <c r="R524" s="248"/>
      <c r="S524" s="248"/>
      <c r="T524" s="249"/>
      <c r="U524" s="13"/>
      <c r="V524" s="13"/>
      <c r="W524" s="13"/>
      <c r="X524" s="13"/>
      <c r="Y524" s="13"/>
      <c r="Z524" s="13"/>
      <c r="AA524" s="13"/>
      <c r="AB524" s="13"/>
      <c r="AC524" s="13"/>
      <c r="AD524" s="13"/>
      <c r="AE524" s="13"/>
      <c r="AT524" s="250" t="s">
        <v>162</v>
      </c>
      <c r="AU524" s="250" t="s">
        <v>82</v>
      </c>
      <c r="AV524" s="13" t="s">
        <v>82</v>
      </c>
      <c r="AW524" s="13" t="s">
        <v>30</v>
      </c>
      <c r="AX524" s="13" t="s">
        <v>78</v>
      </c>
      <c r="AY524" s="250" t="s">
        <v>128</v>
      </c>
    </row>
    <row r="525" s="2" customFormat="1">
      <c r="A525" s="37"/>
      <c r="B525" s="38"/>
      <c r="C525" s="251" t="s">
        <v>1682</v>
      </c>
      <c r="D525" s="251" t="s">
        <v>200</v>
      </c>
      <c r="E525" s="252" t="s">
        <v>722</v>
      </c>
      <c r="F525" s="253" t="s">
        <v>723</v>
      </c>
      <c r="G525" s="254" t="s">
        <v>157</v>
      </c>
      <c r="H525" s="255">
        <v>96.751999999999995</v>
      </c>
      <c r="I525" s="256"/>
      <c r="J525" s="257">
        <f>ROUND(I525*H525,2)</f>
        <v>0</v>
      </c>
      <c r="K525" s="253" t="s">
        <v>158</v>
      </c>
      <c r="L525" s="258"/>
      <c r="M525" s="259" t="s">
        <v>1</v>
      </c>
      <c r="N525" s="260" t="s">
        <v>38</v>
      </c>
      <c r="O525" s="90"/>
      <c r="P525" s="224">
        <f>O525*H525</f>
        <v>0</v>
      </c>
      <c r="Q525" s="224">
        <v>0.0047999999999999996</v>
      </c>
      <c r="R525" s="224">
        <f>Q525*H525</f>
        <v>0.46440959999999992</v>
      </c>
      <c r="S525" s="224">
        <v>0</v>
      </c>
      <c r="T525" s="225">
        <f>S525*H525</f>
        <v>0</v>
      </c>
      <c r="U525" s="37"/>
      <c r="V525" s="37"/>
      <c r="W525" s="37"/>
      <c r="X525" s="37"/>
      <c r="Y525" s="37"/>
      <c r="Z525" s="37"/>
      <c r="AA525" s="37"/>
      <c r="AB525" s="37"/>
      <c r="AC525" s="37"/>
      <c r="AD525" s="37"/>
      <c r="AE525" s="37"/>
      <c r="AR525" s="226" t="s">
        <v>342</v>
      </c>
      <c r="AT525" s="226" t="s">
        <v>200</v>
      </c>
      <c r="AU525" s="226" t="s">
        <v>82</v>
      </c>
      <c r="AY525" s="16" t="s">
        <v>128</v>
      </c>
      <c r="BE525" s="227">
        <f>IF(N525="základní",J525,0)</f>
        <v>0</v>
      </c>
      <c r="BF525" s="227">
        <f>IF(N525="snížená",J525,0)</f>
        <v>0</v>
      </c>
      <c r="BG525" s="227">
        <f>IF(N525="zákl. přenesená",J525,0)</f>
        <v>0</v>
      </c>
      <c r="BH525" s="227">
        <f>IF(N525="sníž. přenesená",J525,0)</f>
        <v>0</v>
      </c>
      <c r="BI525" s="227">
        <f>IF(N525="nulová",J525,0)</f>
        <v>0</v>
      </c>
      <c r="BJ525" s="16" t="s">
        <v>78</v>
      </c>
      <c r="BK525" s="227">
        <f>ROUND(I525*H525,2)</f>
        <v>0</v>
      </c>
      <c r="BL525" s="16" t="s">
        <v>246</v>
      </c>
      <c r="BM525" s="226" t="s">
        <v>1683</v>
      </c>
    </row>
    <row r="526" s="2" customFormat="1">
      <c r="A526" s="37"/>
      <c r="B526" s="38"/>
      <c r="C526" s="39"/>
      <c r="D526" s="228" t="s">
        <v>160</v>
      </c>
      <c r="E526" s="39"/>
      <c r="F526" s="239" t="s">
        <v>723</v>
      </c>
      <c r="G526" s="39"/>
      <c r="H526" s="39"/>
      <c r="I526" s="230"/>
      <c r="J526" s="39"/>
      <c r="K526" s="39"/>
      <c r="L526" s="43"/>
      <c r="M526" s="231"/>
      <c r="N526" s="232"/>
      <c r="O526" s="90"/>
      <c r="P526" s="90"/>
      <c r="Q526" s="90"/>
      <c r="R526" s="90"/>
      <c r="S526" s="90"/>
      <c r="T526" s="91"/>
      <c r="U526" s="37"/>
      <c r="V526" s="37"/>
      <c r="W526" s="37"/>
      <c r="X526" s="37"/>
      <c r="Y526" s="37"/>
      <c r="Z526" s="37"/>
      <c r="AA526" s="37"/>
      <c r="AB526" s="37"/>
      <c r="AC526" s="37"/>
      <c r="AD526" s="37"/>
      <c r="AE526" s="37"/>
      <c r="AT526" s="16" t="s">
        <v>160</v>
      </c>
      <c r="AU526" s="16" t="s">
        <v>82</v>
      </c>
    </row>
    <row r="527" s="13" customFormat="1">
      <c r="A527" s="13"/>
      <c r="B527" s="240"/>
      <c r="C527" s="241"/>
      <c r="D527" s="228" t="s">
        <v>162</v>
      </c>
      <c r="E527" s="241"/>
      <c r="F527" s="243" t="s">
        <v>1684</v>
      </c>
      <c r="G527" s="241"/>
      <c r="H527" s="244">
        <v>96.751999999999995</v>
      </c>
      <c r="I527" s="245"/>
      <c r="J527" s="241"/>
      <c r="K527" s="241"/>
      <c r="L527" s="246"/>
      <c r="M527" s="247"/>
      <c r="N527" s="248"/>
      <c r="O527" s="248"/>
      <c r="P527" s="248"/>
      <c r="Q527" s="248"/>
      <c r="R527" s="248"/>
      <c r="S527" s="248"/>
      <c r="T527" s="249"/>
      <c r="U527" s="13"/>
      <c r="V527" s="13"/>
      <c r="W527" s="13"/>
      <c r="X527" s="13"/>
      <c r="Y527" s="13"/>
      <c r="Z527" s="13"/>
      <c r="AA527" s="13"/>
      <c r="AB527" s="13"/>
      <c r="AC527" s="13"/>
      <c r="AD527" s="13"/>
      <c r="AE527" s="13"/>
      <c r="AT527" s="250" t="s">
        <v>162</v>
      </c>
      <c r="AU527" s="250" t="s">
        <v>82</v>
      </c>
      <c r="AV527" s="13" t="s">
        <v>82</v>
      </c>
      <c r="AW527" s="13" t="s">
        <v>4</v>
      </c>
      <c r="AX527" s="13" t="s">
        <v>78</v>
      </c>
      <c r="AY527" s="250" t="s">
        <v>128</v>
      </c>
    </row>
    <row r="528" s="2" customFormat="1">
      <c r="A528" s="37"/>
      <c r="B528" s="38"/>
      <c r="C528" s="215" t="s">
        <v>1685</v>
      </c>
      <c r="D528" s="215" t="s">
        <v>129</v>
      </c>
      <c r="E528" s="216" t="s">
        <v>1686</v>
      </c>
      <c r="F528" s="217" t="s">
        <v>1687</v>
      </c>
      <c r="G528" s="218" t="s">
        <v>157</v>
      </c>
      <c r="H528" s="219">
        <v>54</v>
      </c>
      <c r="I528" s="220"/>
      <c r="J528" s="221">
        <f>ROUND(I528*H528,2)</f>
        <v>0</v>
      </c>
      <c r="K528" s="217" t="s">
        <v>158</v>
      </c>
      <c r="L528" s="43"/>
      <c r="M528" s="222" t="s">
        <v>1</v>
      </c>
      <c r="N528" s="223" t="s">
        <v>38</v>
      </c>
      <c r="O528" s="90"/>
      <c r="P528" s="224">
        <f>O528*H528</f>
        <v>0</v>
      </c>
      <c r="Q528" s="224">
        <v>0.00014999999999999999</v>
      </c>
      <c r="R528" s="224">
        <f>Q528*H528</f>
        <v>0.0080999999999999996</v>
      </c>
      <c r="S528" s="224">
        <v>0</v>
      </c>
      <c r="T528" s="225">
        <f>S528*H528</f>
        <v>0</v>
      </c>
      <c r="U528" s="37"/>
      <c r="V528" s="37"/>
      <c r="W528" s="37"/>
      <c r="X528" s="37"/>
      <c r="Y528" s="37"/>
      <c r="Z528" s="37"/>
      <c r="AA528" s="37"/>
      <c r="AB528" s="37"/>
      <c r="AC528" s="37"/>
      <c r="AD528" s="37"/>
      <c r="AE528" s="37"/>
      <c r="AR528" s="226" t="s">
        <v>246</v>
      </c>
      <c r="AT528" s="226" t="s">
        <v>129</v>
      </c>
      <c r="AU528" s="226" t="s">
        <v>82</v>
      </c>
      <c r="AY528" s="16" t="s">
        <v>128</v>
      </c>
      <c r="BE528" s="227">
        <f>IF(N528="základní",J528,0)</f>
        <v>0</v>
      </c>
      <c r="BF528" s="227">
        <f>IF(N528="snížená",J528,0)</f>
        <v>0</v>
      </c>
      <c r="BG528" s="227">
        <f>IF(N528="zákl. přenesená",J528,0)</f>
        <v>0</v>
      </c>
      <c r="BH528" s="227">
        <f>IF(N528="sníž. přenesená",J528,0)</f>
        <v>0</v>
      </c>
      <c r="BI528" s="227">
        <f>IF(N528="nulová",J528,0)</f>
        <v>0</v>
      </c>
      <c r="BJ528" s="16" t="s">
        <v>78</v>
      </c>
      <c r="BK528" s="227">
        <f>ROUND(I528*H528,2)</f>
        <v>0</v>
      </c>
      <c r="BL528" s="16" t="s">
        <v>246</v>
      </c>
      <c r="BM528" s="226" t="s">
        <v>1688</v>
      </c>
    </row>
    <row r="529" s="2" customFormat="1">
      <c r="A529" s="37"/>
      <c r="B529" s="38"/>
      <c r="C529" s="39"/>
      <c r="D529" s="228" t="s">
        <v>160</v>
      </c>
      <c r="E529" s="39"/>
      <c r="F529" s="239" t="s">
        <v>1689</v>
      </c>
      <c r="G529" s="39"/>
      <c r="H529" s="39"/>
      <c r="I529" s="230"/>
      <c r="J529" s="39"/>
      <c r="K529" s="39"/>
      <c r="L529" s="43"/>
      <c r="M529" s="231"/>
      <c r="N529" s="232"/>
      <c r="O529" s="90"/>
      <c r="P529" s="90"/>
      <c r="Q529" s="90"/>
      <c r="R529" s="90"/>
      <c r="S529" s="90"/>
      <c r="T529" s="91"/>
      <c r="U529" s="37"/>
      <c r="V529" s="37"/>
      <c r="W529" s="37"/>
      <c r="X529" s="37"/>
      <c r="Y529" s="37"/>
      <c r="Z529" s="37"/>
      <c r="AA529" s="37"/>
      <c r="AB529" s="37"/>
      <c r="AC529" s="37"/>
      <c r="AD529" s="37"/>
      <c r="AE529" s="37"/>
      <c r="AT529" s="16" t="s">
        <v>160</v>
      </c>
      <c r="AU529" s="16" t="s">
        <v>82</v>
      </c>
    </row>
    <row r="530" s="2" customFormat="1">
      <c r="A530" s="37"/>
      <c r="B530" s="38"/>
      <c r="C530" s="39"/>
      <c r="D530" s="228" t="s">
        <v>134</v>
      </c>
      <c r="E530" s="39"/>
      <c r="F530" s="229" t="s">
        <v>1690</v>
      </c>
      <c r="G530" s="39"/>
      <c r="H530" s="39"/>
      <c r="I530" s="230"/>
      <c r="J530" s="39"/>
      <c r="K530" s="39"/>
      <c r="L530" s="43"/>
      <c r="M530" s="231"/>
      <c r="N530" s="232"/>
      <c r="O530" s="90"/>
      <c r="P530" s="90"/>
      <c r="Q530" s="90"/>
      <c r="R530" s="90"/>
      <c r="S530" s="90"/>
      <c r="T530" s="91"/>
      <c r="U530" s="37"/>
      <c r="V530" s="37"/>
      <c r="W530" s="37"/>
      <c r="X530" s="37"/>
      <c r="Y530" s="37"/>
      <c r="Z530" s="37"/>
      <c r="AA530" s="37"/>
      <c r="AB530" s="37"/>
      <c r="AC530" s="37"/>
      <c r="AD530" s="37"/>
      <c r="AE530" s="37"/>
      <c r="AT530" s="16" t="s">
        <v>134</v>
      </c>
      <c r="AU530" s="16" t="s">
        <v>82</v>
      </c>
    </row>
    <row r="531" s="13" customFormat="1">
      <c r="A531" s="13"/>
      <c r="B531" s="240"/>
      <c r="C531" s="241"/>
      <c r="D531" s="228" t="s">
        <v>162</v>
      </c>
      <c r="E531" s="242" t="s">
        <v>1</v>
      </c>
      <c r="F531" s="243" t="s">
        <v>1691</v>
      </c>
      <c r="G531" s="241"/>
      <c r="H531" s="244">
        <v>54</v>
      </c>
      <c r="I531" s="245"/>
      <c r="J531" s="241"/>
      <c r="K531" s="241"/>
      <c r="L531" s="246"/>
      <c r="M531" s="247"/>
      <c r="N531" s="248"/>
      <c r="O531" s="248"/>
      <c r="P531" s="248"/>
      <c r="Q531" s="248"/>
      <c r="R531" s="248"/>
      <c r="S531" s="248"/>
      <c r="T531" s="249"/>
      <c r="U531" s="13"/>
      <c r="V531" s="13"/>
      <c r="W531" s="13"/>
      <c r="X531" s="13"/>
      <c r="Y531" s="13"/>
      <c r="Z531" s="13"/>
      <c r="AA531" s="13"/>
      <c r="AB531" s="13"/>
      <c r="AC531" s="13"/>
      <c r="AD531" s="13"/>
      <c r="AE531" s="13"/>
      <c r="AT531" s="250" t="s">
        <v>162</v>
      </c>
      <c r="AU531" s="250" t="s">
        <v>82</v>
      </c>
      <c r="AV531" s="13" t="s">
        <v>82</v>
      </c>
      <c r="AW531" s="13" t="s">
        <v>30</v>
      </c>
      <c r="AX531" s="13" t="s">
        <v>78</v>
      </c>
      <c r="AY531" s="250" t="s">
        <v>128</v>
      </c>
    </row>
    <row r="532" s="2" customFormat="1" ht="16.5" customHeight="1">
      <c r="A532" s="37"/>
      <c r="B532" s="38"/>
      <c r="C532" s="251" t="s">
        <v>1692</v>
      </c>
      <c r="D532" s="251" t="s">
        <v>200</v>
      </c>
      <c r="E532" s="252" t="s">
        <v>1693</v>
      </c>
      <c r="F532" s="253" t="s">
        <v>1694</v>
      </c>
      <c r="G532" s="254" t="s">
        <v>157</v>
      </c>
      <c r="H532" s="255">
        <v>62.936999999999998</v>
      </c>
      <c r="I532" s="256"/>
      <c r="J532" s="257">
        <f>ROUND(I532*H532,2)</f>
        <v>0</v>
      </c>
      <c r="K532" s="253" t="s">
        <v>158</v>
      </c>
      <c r="L532" s="258"/>
      <c r="M532" s="259" t="s">
        <v>1</v>
      </c>
      <c r="N532" s="260" t="s">
        <v>38</v>
      </c>
      <c r="O532" s="90"/>
      <c r="P532" s="224">
        <f>O532*H532</f>
        <v>0</v>
      </c>
      <c r="Q532" s="224">
        <v>0.001</v>
      </c>
      <c r="R532" s="224">
        <f>Q532*H532</f>
        <v>0.062936999999999993</v>
      </c>
      <c r="S532" s="224">
        <v>0</v>
      </c>
      <c r="T532" s="225">
        <f>S532*H532</f>
        <v>0</v>
      </c>
      <c r="U532" s="37"/>
      <c r="V532" s="37"/>
      <c r="W532" s="37"/>
      <c r="X532" s="37"/>
      <c r="Y532" s="37"/>
      <c r="Z532" s="37"/>
      <c r="AA532" s="37"/>
      <c r="AB532" s="37"/>
      <c r="AC532" s="37"/>
      <c r="AD532" s="37"/>
      <c r="AE532" s="37"/>
      <c r="AR532" s="226" t="s">
        <v>342</v>
      </c>
      <c r="AT532" s="226" t="s">
        <v>200</v>
      </c>
      <c r="AU532" s="226" t="s">
        <v>82</v>
      </c>
      <c r="AY532" s="16" t="s">
        <v>128</v>
      </c>
      <c r="BE532" s="227">
        <f>IF(N532="základní",J532,0)</f>
        <v>0</v>
      </c>
      <c r="BF532" s="227">
        <f>IF(N532="snížená",J532,0)</f>
        <v>0</v>
      </c>
      <c r="BG532" s="227">
        <f>IF(N532="zákl. přenesená",J532,0)</f>
        <v>0</v>
      </c>
      <c r="BH532" s="227">
        <f>IF(N532="sníž. přenesená",J532,0)</f>
        <v>0</v>
      </c>
      <c r="BI532" s="227">
        <f>IF(N532="nulová",J532,0)</f>
        <v>0</v>
      </c>
      <c r="BJ532" s="16" t="s">
        <v>78</v>
      </c>
      <c r="BK532" s="227">
        <f>ROUND(I532*H532,2)</f>
        <v>0</v>
      </c>
      <c r="BL532" s="16" t="s">
        <v>246</v>
      </c>
      <c r="BM532" s="226" t="s">
        <v>1695</v>
      </c>
    </row>
    <row r="533" s="2" customFormat="1">
      <c r="A533" s="37"/>
      <c r="B533" s="38"/>
      <c r="C533" s="39"/>
      <c r="D533" s="228" t="s">
        <v>160</v>
      </c>
      <c r="E533" s="39"/>
      <c r="F533" s="239" t="s">
        <v>1694</v>
      </c>
      <c r="G533" s="39"/>
      <c r="H533" s="39"/>
      <c r="I533" s="230"/>
      <c r="J533" s="39"/>
      <c r="K533" s="39"/>
      <c r="L533" s="43"/>
      <c r="M533" s="231"/>
      <c r="N533" s="232"/>
      <c r="O533" s="90"/>
      <c r="P533" s="90"/>
      <c r="Q533" s="90"/>
      <c r="R533" s="90"/>
      <c r="S533" s="90"/>
      <c r="T533" s="91"/>
      <c r="U533" s="37"/>
      <c r="V533" s="37"/>
      <c r="W533" s="37"/>
      <c r="X533" s="37"/>
      <c r="Y533" s="37"/>
      <c r="Z533" s="37"/>
      <c r="AA533" s="37"/>
      <c r="AB533" s="37"/>
      <c r="AC533" s="37"/>
      <c r="AD533" s="37"/>
      <c r="AE533" s="37"/>
      <c r="AT533" s="16" t="s">
        <v>160</v>
      </c>
      <c r="AU533" s="16" t="s">
        <v>82</v>
      </c>
    </row>
    <row r="534" s="13" customFormat="1">
      <c r="A534" s="13"/>
      <c r="B534" s="240"/>
      <c r="C534" s="241"/>
      <c r="D534" s="228" t="s">
        <v>162</v>
      </c>
      <c r="E534" s="241"/>
      <c r="F534" s="243" t="s">
        <v>1696</v>
      </c>
      <c r="G534" s="241"/>
      <c r="H534" s="244">
        <v>62.936999999999998</v>
      </c>
      <c r="I534" s="245"/>
      <c r="J534" s="241"/>
      <c r="K534" s="241"/>
      <c r="L534" s="246"/>
      <c r="M534" s="247"/>
      <c r="N534" s="248"/>
      <c r="O534" s="248"/>
      <c r="P534" s="248"/>
      <c r="Q534" s="248"/>
      <c r="R534" s="248"/>
      <c r="S534" s="248"/>
      <c r="T534" s="249"/>
      <c r="U534" s="13"/>
      <c r="V534" s="13"/>
      <c r="W534" s="13"/>
      <c r="X534" s="13"/>
      <c r="Y534" s="13"/>
      <c r="Z534" s="13"/>
      <c r="AA534" s="13"/>
      <c r="AB534" s="13"/>
      <c r="AC534" s="13"/>
      <c r="AD534" s="13"/>
      <c r="AE534" s="13"/>
      <c r="AT534" s="250" t="s">
        <v>162</v>
      </c>
      <c r="AU534" s="250" t="s">
        <v>82</v>
      </c>
      <c r="AV534" s="13" t="s">
        <v>82</v>
      </c>
      <c r="AW534" s="13" t="s">
        <v>4</v>
      </c>
      <c r="AX534" s="13" t="s">
        <v>78</v>
      </c>
      <c r="AY534" s="250" t="s">
        <v>128</v>
      </c>
    </row>
    <row r="535" s="2" customFormat="1">
      <c r="A535" s="37"/>
      <c r="B535" s="38"/>
      <c r="C535" s="215" t="s">
        <v>1697</v>
      </c>
      <c r="D535" s="215" t="s">
        <v>129</v>
      </c>
      <c r="E535" s="216" t="s">
        <v>727</v>
      </c>
      <c r="F535" s="217" t="s">
        <v>728</v>
      </c>
      <c r="G535" s="218" t="s">
        <v>157</v>
      </c>
      <c r="H535" s="219">
        <v>75.599999999999994</v>
      </c>
      <c r="I535" s="220"/>
      <c r="J535" s="221">
        <f>ROUND(I535*H535,2)</f>
        <v>0</v>
      </c>
      <c r="K535" s="217" t="s">
        <v>158</v>
      </c>
      <c r="L535" s="43"/>
      <c r="M535" s="222" t="s">
        <v>1</v>
      </c>
      <c r="N535" s="223" t="s">
        <v>38</v>
      </c>
      <c r="O535" s="90"/>
      <c r="P535" s="224">
        <f>O535*H535</f>
        <v>0</v>
      </c>
      <c r="Q535" s="224">
        <v>0</v>
      </c>
      <c r="R535" s="224">
        <f>Q535*H535</f>
        <v>0</v>
      </c>
      <c r="S535" s="224">
        <v>0</v>
      </c>
      <c r="T535" s="225">
        <f>S535*H535</f>
        <v>0</v>
      </c>
      <c r="U535" s="37"/>
      <c r="V535" s="37"/>
      <c r="W535" s="37"/>
      <c r="X535" s="37"/>
      <c r="Y535" s="37"/>
      <c r="Z535" s="37"/>
      <c r="AA535" s="37"/>
      <c r="AB535" s="37"/>
      <c r="AC535" s="37"/>
      <c r="AD535" s="37"/>
      <c r="AE535" s="37"/>
      <c r="AR535" s="226" t="s">
        <v>246</v>
      </c>
      <c r="AT535" s="226" t="s">
        <v>129</v>
      </c>
      <c r="AU535" s="226" t="s">
        <v>82</v>
      </c>
      <c r="AY535" s="16" t="s">
        <v>128</v>
      </c>
      <c r="BE535" s="227">
        <f>IF(N535="základní",J535,0)</f>
        <v>0</v>
      </c>
      <c r="BF535" s="227">
        <f>IF(N535="snížená",J535,0)</f>
        <v>0</v>
      </c>
      <c r="BG535" s="227">
        <f>IF(N535="zákl. přenesená",J535,0)</f>
        <v>0</v>
      </c>
      <c r="BH535" s="227">
        <f>IF(N535="sníž. přenesená",J535,0)</f>
        <v>0</v>
      </c>
      <c r="BI535" s="227">
        <f>IF(N535="nulová",J535,0)</f>
        <v>0</v>
      </c>
      <c r="BJ535" s="16" t="s">
        <v>78</v>
      </c>
      <c r="BK535" s="227">
        <f>ROUND(I535*H535,2)</f>
        <v>0</v>
      </c>
      <c r="BL535" s="16" t="s">
        <v>246</v>
      </c>
      <c r="BM535" s="226" t="s">
        <v>1698</v>
      </c>
    </row>
    <row r="536" s="2" customFormat="1">
      <c r="A536" s="37"/>
      <c r="B536" s="38"/>
      <c r="C536" s="39"/>
      <c r="D536" s="228" t="s">
        <v>160</v>
      </c>
      <c r="E536" s="39"/>
      <c r="F536" s="239" t="s">
        <v>730</v>
      </c>
      <c r="G536" s="39"/>
      <c r="H536" s="39"/>
      <c r="I536" s="230"/>
      <c r="J536" s="39"/>
      <c r="K536" s="39"/>
      <c r="L536" s="43"/>
      <c r="M536" s="231"/>
      <c r="N536" s="232"/>
      <c r="O536" s="90"/>
      <c r="P536" s="90"/>
      <c r="Q536" s="90"/>
      <c r="R536" s="90"/>
      <c r="S536" s="90"/>
      <c r="T536" s="91"/>
      <c r="U536" s="37"/>
      <c r="V536" s="37"/>
      <c r="W536" s="37"/>
      <c r="X536" s="37"/>
      <c r="Y536" s="37"/>
      <c r="Z536" s="37"/>
      <c r="AA536" s="37"/>
      <c r="AB536" s="37"/>
      <c r="AC536" s="37"/>
      <c r="AD536" s="37"/>
      <c r="AE536" s="37"/>
      <c r="AT536" s="16" t="s">
        <v>160</v>
      </c>
      <c r="AU536" s="16" t="s">
        <v>82</v>
      </c>
    </row>
    <row r="537" s="2" customFormat="1">
      <c r="A537" s="37"/>
      <c r="B537" s="38"/>
      <c r="C537" s="39"/>
      <c r="D537" s="228" t="s">
        <v>134</v>
      </c>
      <c r="E537" s="39"/>
      <c r="F537" s="229" t="s">
        <v>731</v>
      </c>
      <c r="G537" s="39"/>
      <c r="H537" s="39"/>
      <c r="I537" s="230"/>
      <c r="J537" s="39"/>
      <c r="K537" s="39"/>
      <c r="L537" s="43"/>
      <c r="M537" s="231"/>
      <c r="N537" s="232"/>
      <c r="O537" s="90"/>
      <c r="P537" s="90"/>
      <c r="Q537" s="90"/>
      <c r="R537" s="90"/>
      <c r="S537" s="90"/>
      <c r="T537" s="91"/>
      <c r="U537" s="37"/>
      <c r="V537" s="37"/>
      <c r="W537" s="37"/>
      <c r="X537" s="37"/>
      <c r="Y537" s="37"/>
      <c r="Z537" s="37"/>
      <c r="AA537" s="37"/>
      <c r="AB537" s="37"/>
      <c r="AC537" s="37"/>
      <c r="AD537" s="37"/>
      <c r="AE537" s="37"/>
      <c r="AT537" s="16" t="s">
        <v>134</v>
      </c>
      <c r="AU537" s="16" t="s">
        <v>82</v>
      </c>
    </row>
    <row r="538" s="13" customFormat="1">
      <c r="A538" s="13"/>
      <c r="B538" s="240"/>
      <c r="C538" s="241"/>
      <c r="D538" s="228" t="s">
        <v>162</v>
      </c>
      <c r="E538" s="242" t="s">
        <v>1</v>
      </c>
      <c r="F538" s="243" t="s">
        <v>1699</v>
      </c>
      <c r="G538" s="241"/>
      <c r="H538" s="244">
        <v>75.599999999999994</v>
      </c>
      <c r="I538" s="245"/>
      <c r="J538" s="241"/>
      <c r="K538" s="241"/>
      <c r="L538" s="246"/>
      <c r="M538" s="247"/>
      <c r="N538" s="248"/>
      <c r="O538" s="248"/>
      <c r="P538" s="248"/>
      <c r="Q538" s="248"/>
      <c r="R538" s="248"/>
      <c r="S538" s="248"/>
      <c r="T538" s="249"/>
      <c r="U538" s="13"/>
      <c r="V538" s="13"/>
      <c r="W538" s="13"/>
      <c r="X538" s="13"/>
      <c r="Y538" s="13"/>
      <c r="Z538" s="13"/>
      <c r="AA538" s="13"/>
      <c r="AB538" s="13"/>
      <c r="AC538" s="13"/>
      <c r="AD538" s="13"/>
      <c r="AE538" s="13"/>
      <c r="AT538" s="250" t="s">
        <v>162</v>
      </c>
      <c r="AU538" s="250" t="s">
        <v>82</v>
      </c>
      <c r="AV538" s="13" t="s">
        <v>82</v>
      </c>
      <c r="AW538" s="13" t="s">
        <v>30</v>
      </c>
      <c r="AX538" s="13" t="s">
        <v>78</v>
      </c>
      <c r="AY538" s="250" t="s">
        <v>128</v>
      </c>
    </row>
    <row r="539" s="2" customFormat="1">
      <c r="A539" s="37"/>
      <c r="B539" s="38"/>
      <c r="C539" s="251" t="s">
        <v>1700</v>
      </c>
      <c r="D539" s="251" t="s">
        <v>200</v>
      </c>
      <c r="E539" s="252" t="s">
        <v>734</v>
      </c>
      <c r="F539" s="253" t="s">
        <v>735</v>
      </c>
      <c r="G539" s="254" t="s">
        <v>157</v>
      </c>
      <c r="H539" s="255">
        <v>79.379999999999995</v>
      </c>
      <c r="I539" s="256"/>
      <c r="J539" s="257">
        <f>ROUND(I539*H539,2)</f>
        <v>0</v>
      </c>
      <c r="K539" s="253" t="s">
        <v>158</v>
      </c>
      <c r="L539" s="258"/>
      <c r="M539" s="259" t="s">
        <v>1</v>
      </c>
      <c r="N539" s="260" t="s">
        <v>38</v>
      </c>
      <c r="O539" s="90"/>
      <c r="P539" s="224">
        <f>O539*H539</f>
        <v>0</v>
      </c>
      <c r="Q539" s="224">
        <v>0.00050000000000000001</v>
      </c>
      <c r="R539" s="224">
        <f>Q539*H539</f>
        <v>0.039689999999999996</v>
      </c>
      <c r="S539" s="224">
        <v>0</v>
      </c>
      <c r="T539" s="225">
        <f>S539*H539</f>
        <v>0</v>
      </c>
      <c r="U539" s="37"/>
      <c r="V539" s="37"/>
      <c r="W539" s="37"/>
      <c r="X539" s="37"/>
      <c r="Y539" s="37"/>
      <c r="Z539" s="37"/>
      <c r="AA539" s="37"/>
      <c r="AB539" s="37"/>
      <c r="AC539" s="37"/>
      <c r="AD539" s="37"/>
      <c r="AE539" s="37"/>
      <c r="AR539" s="226" t="s">
        <v>342</v>
      </c>
      <c r="AT539" s="226" t="s">
        <v>200</v>
      </c>
      <c r="AU539" s="226" t="s">
        <v>82</v>
      </c>
      <c r="AY539" s="16" t="s">
        <v>128</v>
      </c>
      <c r="BE539" s="227">
        <f>IF(N539="základní",J539,0)</f>
        <v>0</v>
      </c>
      <c r="BF539" s="227">
        <f>IF(N539="snížená",J539,0)</f>
        <v>0</v>
      </c>
      <c r="BG539" s="227">
        <f>IF(N539="zákl. přenesená",J539,0)</f>
        <v>0</v>
      </c>
      <c r="BH539" s="227">
        <f>IF(N539="sníž. přenesená",J539,0)</f>
        <v>0</v>
      </c>
      <c r="BI539" s="227">
        <f>IF(N539="nulová",J539,0)</f>
        <v>0</v>
      </c>
      <c r="BJ539" s="16" t="s">
        <v>78</v>
      </c>
      <c r="BK539" s="227">
        <f>ROUND(I539*H539,2)</f>
        <v>0</v>
      </c>
      <c r="BL539" s="16" t="s">
        <v>246</v>
      </c>
      <c r="BM539" s="226" t="s">
        <v>1701</v>
      </c>
    </row>
    <row r="540" s="2" customFormat="1">
      <c r="A540" s="37"/>
      <c r="B540" s="38"/>
      <c r="C540" s="39"/>
      <c r="D540" s="228" t="s">
        <v>160</v>
      </c>
      <c r="E540" s="39"/>
      <c r="F540" s="239" t="s">
        <v>735</v>
      </c>
      <c r="G540" s="39"/>
      <c r="H540" s="39"/>
      <c r="I540" s="230"/>
      <c r="J540" s="39"/>
      <c r="K540" s="39"/>
      <c r="L540" s="43"/>
      <c r="M540" s="231"/>
      <c r="N540" s="232"/>
      <c r="O540" s="90"/>
      <c r="P540" s="90"/>
      <c r="Q540" s="90"/>
      <c r="R540" s="90"/>
      <c r="S540" s="90"/>
      <c r="T540" s="91"/>
      <c r="U540" s="37"/>
      <c r="V540" s="37"/>
      <c r="W540" s="37"/>
      <c r="X540" s="37"/>
      <c r="Y540" s="37"/>
      <c r="Z540" s="37"/>
      <c r="AA540" s="37"/>
      <c r="AB540" s="37"/>
      <c r="AC540" s="37"/>
      <c r="AD540" s="37"/>
      <c r="AE540" s="37"/>
      <c r="AT540" s="16" t="s">
        <v>160</v>
      </c>
      <c r="AU540" s="16" t="s">
        <v>82</v>
      </c>
    </row>
    <row r="541" s="13" customFormat="1">
      <c r="A541" s="13"/>
      <c r="B541" s="240"/>
      <c r="C541" s="241"/>
      <c r="D541" s="228" t="s">
        <v>162</v>
      </c>
      <c r="E541" s="241"/>
      <c r="F541" s="243" t="s">
        <v>1702</v>
      </c>
      <c r="G541" s="241"/>
      <c r="H541" s="244">
        <v>79.379999999999995</v>
      </c>
      <c r="I541" s="245"/>
      <c r="J541" s="241"/>
      <c r="K541" s="241"/>
      <c r="L541" s="246"/>
      <c r="M541" s="247"/>
      <c r="N541" s="248"/>
      <c r="O541" s="248"/>
      <c r="P541" s="248"/>
      <c r="Q541" s="248"/>
      <c r="R541" s="248"/>
      <c r="S541" s="248"/>
      <c r="T541" s="249"/>
      <c r="U541" s="13"/>
      <c r="V541" s="13"/>
      <c r="W541" s="13"/>
      <c r="X541" s="13"/>
      <c r="Y541" s="13"/>
      <c r="Z541" s="13"/>
      <c r="AA541" s="13"/>
      <c r="AB541" s="13"/>
      <c r="AC541" s="13"/>
      <c r="AD541" s="13"/>
      <c r="AE541" s="13"/>
      <c r="AT541" s="250" t="s">
        <v>162</v>
      </c>
      <c r="AU541" s="250" t="s">
        <v>82</v>
      </c>
      <c r="AV541" s="13" t="s">
        <v>82</v>
      </c>
      <c r="AW541" s="13" t="s">
        <v>4</v>
      </c>
      <c r="AX541" s="13" t="s">
        <v>78</v>
      </c>
      <c r="AY541" s="250" t="s">
        <v>128</v>
      </c>
    </row>
    <row r="542" s="12" customFormat="1" ht="22.8" customHeight="1">
      <c r="A542" s="12"/>
      <c r="B542" s="201"/>
      <c r="C542" s="202"/>
      <c r="D542" s="203" t="s">
        <v>72</v>
      </c>
      <c r="E542" s="233" t="s">
        <v>1703</v>
      </c>
      <c r="F542" s="233" t="s">
        <v>1704</v>
      </c>
      <c r="G542" s="202"/>
      <c r="H542" s="202"/>
      <c r="I542" s="205"/>
      <c r="J542" s="234">
        <f>BK542</f>
        <v>0</v>
      </c>
      <c r="K542" s="202"/>
      <c r="L542" s="207"/>
      <c r="M542" s="208"/>
      <c r="N542" s="209"/>
      <c r="O542" s="209"/>
      <c r="P542" s="210">
        <f>SUM(P543:P558)</f>
        <v>0</v>
      </c>
      <c r="Q542" s="209"/>
      <c r="R542" s="210">
        <f>SUM(R543:R558)</f>
        <v>0.19171250000000001</v>
      </c>
      <c r="S542" s="209"/>
      <c r="T542" s="211">
        <f>SUM(T543:T558)</f>
        <v>0.17500000000000002</v>
      </c>
      <c r="U542" s="12"/>
      <c r="V542" s="12"/>
      <c r="W542" s="12"/>
      <c r="X542" s="12"/>
      <c r="Y542" s="12"/>
      <c r="Z542" s="12"/>
      <c r="AA542" s="12"/>
      <c r="AB542" s="12"/>
      <c r="AC542" s="12"/>
      <c r="AD542" s="12"/>
      <c r="AE542" s="12"/>
      <c r="AR542" s="212" t="s">
        <v>82</v>
      </c>
      <c r="AT542" s="213" t="s">
        <v>72</v>
      </c>
      <c r="AU542" s="213" t="s">
        <v>78</v>
      </c>
      <c r="AY542" s="212" t="s">
        <v>128</v>
      </c>
      <c r="BK542" s="214">
        <f>SUM(BK543:BK558)</f>
        <v>0</v>
      </c>
    </row>
    <row r="543" s="2" customFormat="1" ht="33" customHeight="1">
      <c r="A543" s="37"/>
      <c r="B543" s="38"/>
      <c r="C543" s="215" t="s">
        <v>1705</v>
      </c>
      <c r="D543" s="215" t="s">
        <v>129</v>
      </c>
      <c r="E543" s="216" t="s">
        <v>1706</v>
      </c>
      <c r="F543" s="217" t="s">
        <v>1707</v>
      </c>
      <c r="G543" s="218" t="s">
        <v>157</v>
      </c>
      <c r="H543" s="219">
        <v>8.75</v>
      </c>
      <c r="I543" s="220"/>
      <c r="J543" s="221">
        <f>ROUND(I543*H543,2)</f>
        <v>0</v>
      </c>
      <c r="K543" s="217" t="s">
        <v>158</v>
      </c>
      <c r="L543" s="43"/>
      <c r="M543" s="222" t="s">
        <v>1</v>
      </c>
      <c r="N543" s="223" t="s">
        <v>38</v>
      </c>
      <c r="O543" s="90"/>
      <c r="P543" s="224">
        <f>O543*H543</f>
        <v>0</v>
      </c>
      <c r="Q543" s="224">
        <v>0.02</v>
      </c>
      <c r="R543" s="224">
        <f>Q543*H543</f>
        <v>0.17500000000000002</v>
      </c>
      <c r="S543" s="224">
        <v>0.02</v>
      </c>
      <c r="T543" s="225">
        <f>S543*H543</f>
        <v>0.17500000000000002</v>
      </c>
      <c r="U543" s="37"/>
      <c r="V543" s="37"/>
      <c r="W543" s="37"/>
      <c r="X543" s="37"/>
      <c r="Y543" s="37"/>
      <c r="Z543" s="37"/>
      <c r="AA543" s="37"/>
      <c r="AB543" s="37"/>
      <c r="AC543" s="37"/>
      <c r="AD543" s="37"/>
      <c r="AE543" s="37"/>
      <c r="AR543" s="226" t="s">
        <v>246</v>
      </c>
      <c r="AT543" s="226" t="s">
        <v>129</v>
      </c>
      <c r="AU543" s="226" t="s">
        <v>82</v>
      </c>
      <c r="AY543" s="16" t="s">
        <v>128</v>
      </c>
      <c r="BE543" s="227">
        <f>IF(N543="základní",J543,0)</f>
        <v>0</v>
      </c>
      <c r="BF543" s="227">
        <f>IF(N543="snížená",J543,0)</f>
        <v>0</v>
      </c>
      <c r="BG543" s="227">
        <f>IF(N543="zákl. přenesená",J543,0)</f>
        <v>0</v>
      </c>
      <c r="BH543" s="227">
        <f>IF(N543="sníž. přenesená",J543,0)</f>
        <v>0</v>
      </c>
      <c r="BI543" s="227">
        <f>IF(N543="nulová",J543,0)</f>
        <v>0</v>
      </c>
      <c r="BJ543" s="16" t="s">
        <v>78</v>
      </c>
      <c r="BK543" s="227">
        <f>ROUND(I543*H543,2)</f>
        <v>0</v>
      </c>
      <c r="BL543" s="16" t="s">
        <v>246</v>
      </c>
      <c r="BM543" s="226" t="s">
        <v>1708</v>
      </c>
    </row>
    <row r="544" s="2" customFormat="1">
      <c r="A544" s="37"/>
      <c r="B544" s="38"/>
      <c r="C544" s="39"/>
      <c r="D544" s="228" t="s">
        <v>160</v>
      </c>
      <c r="E544" s="39"/>
      <c r="F544" s="239" t="s">
        <v>1709</v>
      </c>
      <c r="G544" s="39"/>
      <c r="H544" s="39"/>
      <c r="I544" s="230"/>
      <c r="J544" s="39"/>
      <c r="K544" s="39"/>
      <c r="L544" s="43"/>
      <c r="M544" s="231"/>
      <c r="N544" s="232"/>
      <c r="O544" s="90"/>
      <c r="P544" s="90"/>
      <c r="Q544" s="90"/>
      <c r="R544" s="90"/>
      <c r="S544" s="90"/>
      <c r="T544" s="91"/>
      <c r="U544" s="37"/>
      <c r="V544" s="37"/>
      <c r="W544" s="37"/>
      <c r="X544" s="37"/>
      <c r="Y544" s="37"/>
      <c r="Z544" s="37"/>
      <c r="AA544" s="37"/>
      <c r="AB544" s="37"/>
      <c r="AC544" s="37"/>
      <c r="AD544" s="37"/>
      <c r="AE544" s="37"/>
      <c r="AT544" s="16" t="s">
        <v>160</v>
      </c>
      <c r="AU544" s="16" t="s">
        <v>82</v>
      </c>
    </row>
    <row r="545" s="2" customFormat="1">
      <c r="A545" s="37"/>
      <c r="B545" s="38"/>
      <c r="C545" s="39"/>
      <c r="D545" s="228" t="s">
        <v>134</v>
      </c>
      <c r="E545" s="39"/>
      <c r="F545" s="229" t="s">
        <v>1710</v>
      </c>
      <c r="G545" s="39"/>
      <c r="H545" s="39"/>
      <c r="I545" s="230"/>
      <c r="J545" s="39"/>
      <c r="K545" s="39"/>
      <c r="L545" s="43"/>
      <c r="M545" s="231"/>
      <c r="N545" s="232"/>
      <c r="O545" s="90"/>
      <c r="P545" s="90"/>
      <c r="Q545" s="90"/>
      <c r="R545" s="90"/>
      <c r="S545" s="90"/>
      <c r="T545" s="91"/>
      <c r="U545" s="37"/>
      <c r="V545" s="37"/>
      <c r="W545" s="37"/>
      <c r="X545" s="37"/>
      <c r="Y545" s="37"/>
      <c r="Z545" s="37"/>
      <c r="AA545" s="37"/>
      <c r="AB545" s="37"/>
      <c r="AC545" s="37"/>
      <c r="AD545" s="37"/>
      <c r="AE545" s="37"/>
      <c r="AT545" s="16" t="s">
        <v>134</v>
      </c>
      <c r="AU545" s="16" t="s">
        <v>82</v>
      </c>
    </row>
    <row r="546" s="13" customFormat="1">
      <c r="A546" s="13"/>
      <c r="B546" s="240"/>
      <c r="C546" s="241"/>
      <c r="D546" s="228" t="s">
        <v>162</v>
      </c>
      <c r="E546" s="242" t="s">
        <v>1</v>
      </c>
      <c r="F546" s="243" t="s">
        <v>1711</v>
      </c>
      <c r="G546" s="241"/>
      <c r="H546" s="244">
        <v>8.75</v>
      </c>
      <c r="I546" s="245"/>
      <c r="J546" s="241"/>
      <c r="K546" s="241"/>
      <c r="L546" s="246"/>
      <c r="M546" s="247"/>
      <c r="N546" s="248"/>
      <c r="O546" s="248"/>
      <c r="P546" s="248"/>
      <c r="Q546" s="248"/>
      <c r="R546" s="248"/>
      <c r="S546" s="248"/>
      <c r="T546" s="249"/>
      <c r="U546" s="13"/>
      <c r="V546" s="13"/>
      <c r="W546" s="13"/>
      <c r="X546" s="13"/>
      <c r="Y546" s="13"/>
      <c r="Z546" s="13"/>
      <c r="AA546" s="13"/>
      <c r="AB546" s="13"/>
      <c r="AC546" s="13"/>
      <c r="AD546" s="13"/>
      <c r="AE546" s="13"/>
      <c r="AT546" s="250" t="s">
        <v>162</v>
      </c>
      <c r="AU546" s="250" t="s">
        <v>82</v>
      </c>
      <c r="AV546" s="13" t="s">
        <v>82</v>
      </c>
      <c r="AW546" s="13" t="s">
        <v>30</v>
      </c>
      <c r="AX546" s="13" t="s">
        <v>78</v>
      </c>
      <c r="AY546" s="250" t="s">
        <v>128</v>
      </c>
    </row>
    <row r="547" s="2" customFormat="1">
      <c r="A547" s="37"/>
      <c r="B547" s="38"/>
      <c r="C547" s="215" t="s">
        <v>1712</v>
      </c>
      <c r="D547" s="215" t="s">
        <v>129</v>
      </c>
      <c r="E547" s="216" t="s">
        <v>1713</v>
      </c>
      <c r="F547" s="217" t="s">
        <v>1714</v>
      </c>
      <c r="G547" s="218" t="s">
        <v>157</v>
      </c>
      <c r="H547" s="219">
        <v>8.75</v>
      </c>
      <c r="I547" s="220"/>
      <c r="J547" s="221">
        <f>ROUND(I547*H547,2)</f>
        <v>0</v>
      </c>
      <c r="K547" s="217" t="s">
        <v>158</v>
      </c>
      <c r="L547" s="43"/>
      <c r="M547" s="222" t="s">
        <v>1</v>
      </c>
      <c r="N547" s="223" t="s">
        <v>38</v>
      </c>
      <c r="O547" s="90"/>
      <c r="P547" s="224">
        <f>O547*H547</f>
        <v>0</v>
      </c>
      <c r="Q547" s="224">
        <v>0.00092000000000000003</v>
      </c>
      <c r="R547" s="224">
        <f>Q547*H547</f>
        <v>0.0080499999999999999</v>
      </c>
      <c r="S547" s="224">
        <v>0</v>
      </c>
      <c r="T547" s="225">
        <f>S547*H547</f>
        <v>0</v>
      </c>
      <c r="U547" s="37"/>
      <c r="V547" s="37"/>
      <c r="W547" s="37"/>
      <c r="X547" s="37"/>
      <c r="Y547" s="37"/>
      <c r="Z547" s="37"/>
      <c r="AA547" s="37"/>
      <c r="AB547" s="37"/>
      <c r="AC547" s="37"/>
      <c r="AD547" s="37"/>
      <c r="AE547" s="37"/>
      <c r="AR547" s="226" t="s">
        <v>246</v>
      </c>
      <c r="AT547" s="226" t="s">
        <v>129</v>
      </c>
      <c r="AU547" s="226" t="s">
        <v>82</v>
      </c>
      <c r="AY547" s="16" t="s">
        <v>128</v>
      </c>
      <c r="BE547" s="227">
        <f>IF(N547="základní",J547,0)</f>
        <v>0</v>
      </c>
      <c r="BF547" s="227">
        <f>IF(N547="snížená",J547,0)</f>
        <v>0</v>
      </c>
      <c r="BG547" s="227">
        <f>IF(N547="zákl. přenesená",J547,0)</f>
        <v>0</v>
      </c>
      <c r="BH547" s="227">
        <f>IF(N547="sníž. přenesená",J547,0)</f>
        <v>0</v>
      </c>
      <c r="BI547" s="227">
        <f>IF(N547="nulová",J547,0)</f>
        <v>0</v>
      </c>
      <c r="BJ547" s="16" t="s">
        <v>78</v>
      </c>
      <c r="BK547" s="227">
        <f>ROUND(I547*H547,2)</f>
        <v>0</v>
      </c>
      <c r="BL547" s="16" t="s">
        <v>246</v>
      </c>
      <c r="BM547" s="226" t="s">
        <v>1715</v>
      </c>
    </row>
    <row r="548" s="2" customFormat="1">
      <c r="A548" s="37"/>
      <c r="B548" s="38"/>
      <c r="C548" s="39"/>
      <c r="D548" s="228" t="s">
        <v>160</v>
      </c>
      <c r="E548" s="39"/>
      <c r="F548" s="239" t="s">
        <v>1716</v>
      </c>
      <c r="G548" s="39"/>
      <c r="H548" s="39"/>
      <c r="I548" s="230"/>
      <c r="J548" s="39"/>
      <c r="K548" s="39"/>
      <c r="L548" s="43"/>
      <c r="M548" s="231"/>
      <c r="N548" s="232"/>
      <c r="O548" s="90"/>
      <c r="P548" s="90"/>
      <c r="Q548" s="90"/>
      <c r="R548" s="90"/>
      <c r="S548" s="90"/>
      <c r="T548" s="91"/>
      <c r="U548" s="37"/>
      <c r="V548" s="37"/>
      <c r="W548" s="37"/>
      <c r="X548" s="37"/>
      <c r="Y548" s="37"/>
      <c r="Z548" s="37"/>
      <c r="AA548" s="37"/>
      <c r="AB548" s="37"/>
      <c r="AC548" s="37"/>
      <c r="AD548" s="37"/>
      <c r="AE548" s="37"/>
      <c r="AT548" s="16" t="s">
        <v>160</v>
      </c>
      <c r="AU548" s="16" t="s">
        <v>82</v>
      </c>
    </row>
    <row r="549" s="2" customFormat="1">
      <c r="A549" s="37"/>
      <c r="B549" s="38"/>
      <c r="C549" s="39"/>
      <c r="D549" s="228" t="s">
        <v>134</v>
      </c>
      <c r="E549" s="39"/>
      <c r="F549" s="229" t="s">
        <v>1710</v>
      </c>
      <c r="G549" s="39"/>
      <c r="H549" s="39"/>
      <c r="I549" s="230"/>
      <c r="J549" s="39"/>
      <c r="K549" s="39"/>
      <c r="L549" s="43"/>
      <c r="M549" s="231"/>
      <c r="N549" s="232"/>
      <c r="O549" s="90"/>
      <c r="P549" s="90"/>
      <c r="Q549" s="90"/>
      <c r="R549" s="90"/>
      <c r="S549" s="90"/>
      <c r="T549" s="91"/>
      <c r="U549" s="37"/>
      <c r="V549" s="37"/>
      <c r="W549" s="37"/>
      <c r="X549" s="37"/>
      <c r="Y549" s="37"/>
      <c r="Z549" s="37"/>
      <c r="AA549" s="37"/>
      <c r="AB549" s="37"/>
      <c r="AC549" s="37"/>
      <c r="AD549" s="37"/>
      <c r="AE549" s="37"/>
      <c r="AT549" s="16" t="s">
        <v>134</v>
      </c>
      <c r="AU549" s="16" t="s">
        <v>82</v>
      </c>
    </row>
    <row r="550" s="13" customFormat="1">
      <c r="A550" s="13"/>
      <c r="B550" s="240"/>
      <c r="C550" s="241"/>
      <c r="D550" s="228" t="s">
        <v>162</v>
      </c>
      <c r="E550" s="242" t="s">
        <v>1</v>
      </c>
      <c r="F550" s="243" t="s">
        <v>1711</v>
      </c>
      <c r="G550" s="241"/>
      <c r="H550" s="244">
        <v>8.75</v>
      </c>
      <c r="I550" s="245"/>
      <c r="J550" s="241"/>
      <c r="K550" s="241"/>
      <c r="L550" s="246"/>
      <c r="M550" s="247"/>
      <c r="N550" s="248"/>
      <c r="O550" s="248"/>
      <c r="P550" s="248"/>
      <c r="Q550" s="248"/>
      <c r="R550" s="248"/>
      <c r="S550" s="248"/>
      <c r="T550" s="249"/>
      <c r="U550" s="13"/>
      <c r="V550" s="13"/>
      <c r="W550" s="13"/>
      <c r="X550" s="13"/>
      <c r="Y550" s="13"/>
      <c r="Z550" s="13"/>
      <c r="AA550" s="13"/>
      <c r="AB550" s="13"/>
      <c r="AC550" s="13"/>
      <c r="AD550" s="13"/>
      <c r="AE550" s="13"/>
      <c r="AT550" s="250" t="s">
        <v>162</v>
      </c>
      <c r="AU550" s="250" t="s">
        <v>82</v>
      </c>
      <c r="AV550" s="13" t="s">
        <v>82</v>
      </c>
      <c r="AW550" s="13" t="s">
        <v>30</v>
      </c>
      <c r="AX550" s="13" t="s">
        <v>78</v>
      </c>
      <c r="AY550" s="250" t="s">
        <v>128</v>
      </c>
    </row>
    <row r="551" s="2" customFormat="1">
      <c r="A551" s="37"/>
      <c r="B551" s="38"/>
      <c r="C551" s="215" t="s">
        <v>1717</v>
      </c>
      <c r="D551" s="215" t="s">
        <v>129</v>
      </c>
      <c r="E551" s="216" t="s">
        <v>1718</v>
      </c>
      <c r="F551" s="217" t="s">
        <v>1719</v>
      </c>
      <c r="G551" s="218" t="s">
        <v>157</v>
      </c>
      <c r="H551" s="219">
        <v>8.75</v>
      </c>
      <c r="I551" s="220"/>
      <c r="J551" s="221">
        <f>ROUND(I551*H551,2)</f>
        <v>0</v>
      </c>
      <c r="K551" s="217" t="s">
        <v>158</v>
      </c>
      <c r="L551" s="43"/>
      <c r="M551" s="222" t="s">
        <v>1</v>
      </c>
      <c r="N551" s="223" t="s">
        <v>38</v>
      </c>
      <c r="O551" s="90"/>
      <c r="P551" s="224">
        <f>O551*H551</f>
        <v>0</v>
      </c>
      <c r="Q551" s="224">
        <v>0.00052999999999999998</v>
      </c>
      <c r="R551" s="224">
        <f>Q551*H551</f>
        <v>0.0046375000000000001</v>
      </c>
      <c r="S551" s="224">
        <v>0</v>
      </c>
      <c r="T551" s="225">
        <f>S551*H551</f>
        <v>0</v>
      </c>
      <c r="U551" s="37"/>
      <c r="V551" s="37"/>
      <c r="W551" s="37"/>
      <c r="X551" s="37"/>
      <c r="Y551" s="37"/>
      <c r="Z551" s="37"/>
      <c r="AA551" s="37"/>
      <c r="AB551" s="37"/>
      <c r="AC551" s="37"/>
      <c r="AD551" s="37"/>
      <c r="AE551" s="37"/>
      <c r="AR551" s="226" t="s">
        <v>246</v>
      </c>
      <c r="AT551" s="226" t="s">
        <v>129</v>
      </c>
      <c r="AU551" s="226" t="s">
        <v>82</v>
      </c>
      <c r="AY551" s="16" t="s">
        <v>128</v>
      </c>
      <c r="BE551" s="227">
        <f>IF(N551="základní",J551,0)</f>
        <v>0</v>
      </c>
      <c r="BF551" s="227">
        <f>IF(N551="snížená",J551,0)</f>
        <v>0</v>
      </c>
      <c r="BG551" s="227">
        <f>IF(N551="zákl. přenesená",J551,0)</f>
        <v>0</v>
      </c>
      <c r="BH551" s="227">
        <f>IF(N551="sníž. přenesená",J551,0)</f>
        <v>0</v>
      </c>
      <c r="BI551" s="227">
        <f>IF(N551="nulová",J551,0)</f>
        <v>0</v>
      </c>
      <c r="BJ551" s="16" t="s">
        <v>78</v>
      </c>
      <c r="BK551" s="227">
        <f>ROUND(I551*H551,2)</f>
        <v>0</v>
      </c>
      <c r="BL551" s="16" t="s">
        <v>246</v>
      </c>
      <c r="BM551" s="226" t="s">
        <v>1720</v>
      </c>
    </row>
    <row r="552" s="2" customFormat="1">
      <c r="A552" s="37"/>
      <c r="B552" s="38"/>
      <c r="C552" s="39"/>
      <c r="D552" s="228" t="s">
        <v>160</v>
      </c>
      <c r="E552" s="39"/>
      <c r="F552" s="239" t="s">
        <v>1721</v>
      </c>
      <c r="G552" s="39"/>
      <c r="H552" s="39"/>
      <c r="I552" s="230"/>
      <c r="J552" s="39"/>
      <c r="K552" s="39"/>
      <c r="L552" s="43"/>
      <c r="M552" s="231"/>
      <c r="N552" s="232"/>
      <c r="O552" s="90"/>
      <c r="P552" s="90"/>
      <c r="Q552" s="90"/>
      <c r="R552" s="90"/>
      <c r="S552" s="90"/>
      <c r="T552" s="91"/>
      <c r="U552" s="37"/>
      <c r="V552" s="37"/>
      <c r="W552" s="37"/>
      <c r="X552" s="37"/>
      <c r="Y552" s="37"/>
      <c r="Z552" s="37"/>
      <c r="AA552" s="37"/>
      <c r="AB552" s="37"/>
      <c r="AC552" s="37"/>
      <c r="AD552" s="37"/>
      <c r="AE552" s="37"/>
      <c r="AT552" s="16" t="s">
        <v>160</v>
      </c>
      <c r="AU552" s="16" t="s">
        <v>82</v>
      </c>
    </row>
    <row r="553" s="2" customFormat="1">
      <c r="A553" s="37"/>
      <c r="B553" s="38"/>
      <c r="C553" s="39"/>
      <c r="D553" s="228" t="s">
        <v>134</v>
      </c>
      <c r="E553" s="39"/>
      <c r="F553" s="229" t="s">
        <v>1710</v>
      </c>
      <c r="G553" s="39"/>
      <c r="H553" s="39"/>
      <c r="I553" s="230"/>
      <c r="J553" s="39"/>
      <c r="K553" s="39"/>
      <c r="L553" s="43"/>
      <c r="M553" s="231"/>
      <c r="N553" s="232"/>
      <c r="O553" s="90"/>
      <c r="P553" s="90"/>
      <c r="Q553" s="90"/>
      <c r="R553" s="90"/>
      <c r="S553" s="90"/>
      <c r="T553" s="91"/>
      <c r="U553" s="37"/>
      <c r="V553" s="37"/>
      <c r="W553" s="37"/>
      <c r="X553" s="37"/>
      <c r="Y553" s="37"/>
      <c r="Z553" s="37"/>
      <c r="AA553" s="37"/>
      <c r="AB553" s="37"/>
      <c r="AC553" s="37"/>
      <c r="AD553" s="37"/>
      <c r="AE553" s="37"/>
      <c r="AT553" s="16" t="s">
        <v>134</v>
      </c>
      <c r="AU553" s="16" t="s">
        <v>82</v>
      </c>
    </row>
    <row r="554" s="13" customFormat="1">
      <c r="A554" s="13"/>
      <c r="B554" s="240"/>
      <c r="C554" s="241"/>
      <c r="D554" s="228" t="s">
        <v>162</v>
      </c>
      <c r="E554" s="242" t="s">
        <v>1</v>
      </c>
      <c r="F554" s="243" t="s">
        <v>1711</v>
      </c>
      <c r="G554" s="241"/>
      <c r="H554" s="244">
        <v>8.75</v>
      </c>
      <c r="I554" s="245"/>
      <c r="J554" s="241"/>
      <c r="K554" s="241"/>
      <c r="L554" s="246"/>
      <c r="M554" s="247"/>
      <c r="N554" s="248"/>
      <c r="O554" s="248"/>
      <c r="P554" s="248"/>
      <c r="Q554" s="248"/>
      <c r="R554" s="248"/>
      <c r="S554" s="248"/>
      <c r="T554" s="249"/>
      <c r="U554" s="13"/>
      <c r="V554" s="13"/>
      <c r="W554" s="13"/>
      <c r="X554" s="13"/>
      <c r="Y554" s="13"/>
      <c r="Z554" s="13"/>
      <c r="AA554" s="13"/>
      <c r="AB554" s="13"/>
      <c r="AC554" s="13"/>
      <c r="AD554" s="13"/>
      <c r="AE554" s="13"/>
      <c r="AT554" s="250" t="s">
        <v>162</v>
      </c>
      <c r="AU554" s="250" t="s">
        <v>82</v>
      </c>
      <c r="AV554" s="13" t="s">
        <v>82</v>
      </c>
      <c r="AW554" s="13" t="s">
        <v>30</v>
      </c>
      <c r="AX554" s="13" t="s">
        <v>78</v>
      </c>
      <c r="AY554" s="250" t="s">
        <v>128</v>
      </c>
    </row>
    <row r="555" s="2" customFormat="1">
      <c r="A555" s="37"/>
      <c r="B555" s="38"/>
      <c r="C555" s="215" t="s">
        <v>1722</v>
      </c>
      <c r="D555" s="215" t="s">
        <v>129</v>
      </c>
      <c r="E555" s="216" t="s">
        <v>1723</v>
      </c>
      <c r="F555" s="217" t="s">
        <v>1724</v>
      </c>
      <c r="G555" s="218" t="s">
        <v>157</v>
      </c>
      <c r="H555" s="219">
        <v>8.75</v>
      </c>
      <c r="I555" s="220"/>
      <c r="J555" s="221">
        <f>ROUND(I555*H555,2)</f>
        <v>0</v>
      </c>
      <c r="K555" s="217" t="s">
        <v>158</v>
      </c>
      <c r="L555" s="43"/>
      <c r="M555" s="222" t="s">
        <v>1</v>
      </c>
      <c r="N555" s="223" t="s">
        <v>38</v>
      </c>
      <c r="O555" s="90"/>
      <c r="P555" s="224">
        <f>O555*H555</f>
        <v>0</v>
      </c>
      <c r="Q555" s="224">
        <v>0.00046000000000000001</v>
      </c>
      <c r="R555" s="224">
        <f>Q555*H555</f>
        <v>0.0040249999999999999</v>
      </c>
      <c r="S555" s="224">
        <v>0</v>
      </c>
      <c r="T555" s="225">
        <f>S555*H555</f>
        <v>0</v>
      </c>
      <c r="U555" s="37"/>
      <c r="V555" s="37"/>
      <c r="W555" s="37"/>
      <c r="X555" s="37"/>
      <c r="Y555" s="37"/>
      <c r="Z555" s="37"/>
      <c r="AA555" s="37"/>
      <c r="AB555" s="37"/>
      <c r="AC555" s="37"/>
      <c r="AD555" s="37"/>
      <c r="AE555" s="37"/>
      <c r="AR555" s="226" t="s">
        <v>246</v>
      </c>
      <c r="AT555" s="226" t="s">
        <v>129</v>
      </c>
      <c r="AU555" s="226" t="s">
        <v>82</v>
      </c>
      <c r="AY555" s="16" t="s">
        <v>128</v>
      </c>
      <c r="BE555" s="227">
        <f>IF(N555="základní",J555,0)</f>
        <v>0</v>
      </c>
      <c r="BF555" s="227">
        <f>IF(N555="snížená",J555,0)</f>
        <v>0</v>
      </c>
      <c r="BG555" s="227">
        <f>IF(N555="zákl. přenesená",J555,0)</f>
        <v>0</v>
      </c>
      <c r="BH555" s="227">
        <f>IF(N555="sníž. přenesená",J555,0)</f>
        <v>0</v>
      </c>
      <c r="BI555" s="227">
        <f>IF(N555="nulová",J555,0)</f>
        <v>0</v>
      </c>
      <c r="BJ555" s="16" t="s">
        <v>78</v>
      </c>
      <c r="BK555" s="227">
        <f>ROUND(I555*H555,2)</f>
        <v>0</v>
      </c>
      <c r="BL555" s="16" t="s">
        <v>246</v>
      </c>
      <c r="BM555" s="226" t="s">
        <v>1725</v>
      </c>
    </row>
    <row r="556" s="2" customFormat="1">
      <c r="A556" s="37"/>
      <c r="B556" s="38"/>
      <c r="C556" s="39"/>
      <c r="D556" s="228" t="s">
        <v>160</v>
      </c>
      <c r="E556" s="39"/>
      <c r="F556" s="239" t="s">
        <v>1726</v>
      </c>
      <c r="G556" s="39"/>
      <c r="H556" s="39"/>
      <c r="I556" s="230"/>
      <c r="J556" s="39"/>
      <c r="K556" s="39"/>
      <c r="L556" s="43"/>
      <c r="M556" s="231"/>
      <c r="N556" s="232"/>
      <c r="O556" s="90"/>
      <c r="P556" s="90"/>
      <c r="Q556" s="90"/>
      <c r="R556" s="90"/>
      <c r="S556" s="90"/>
      <c r="T556" s="91"/>
      <c r="U556" s="37"/>
      <c r="V556" s="37"/>
      <c r="W556" s="37"/>
      <c r="X556" s="37"/>
      <c r="Y556" s="37"/>
      <c r="Z556" s="37"/>
      <c r="AA556" s="37"/>
      <c r="AB556" s="37"/>
      <c r="AC556" s="37"/>
      <c r="AD556" s="37"/>
      <c r="AE556" s="37"/>
      <c r="AT556" s="16" t="s">
        <v>160</v>
      </c>
      <c r="AU556" s="16" t="s">
        <v>82</v>
      </c>
    </row>
    <row r="557" s="2" customFormat="1">
      <c r="A557" s="37"/>
      <c r="B557" s="38"/>
      <c r="C557" s="39"/>
      <c r="D557" s="228" t="s">
        <v>134</v>
      </c>
      <c r="E557" s="39"/>
      <c r="F557" s="229" t="s">
        <v>1710</v>
      </c>
      <c r="G557" s="39"/>
      <c r="H557" s="39"/>
      <c r="I557" s="230"/>
      <c r="J557" s="39"/>
      <c r="K557" s="39"/>
      <c r="L557" s="43"/>
      <c r="M557" s="231"/>
      <c r="N557" s="232"/>
      <c r="O557" s="90"/>
      <c r="P557" s="90"/>
      <c r="Q557" s="90"/>
      <c r="R557" s="90"/>
      <c r="S557" s="90"/>
      <c r="T557" s="91"/>
      <c r="U557" s="37"/>
      <c r="V557" s="37"/>
      <c r="W557" s="37"/>
      <c r="X557" s="37"/>
      <c r="Y557" s="37"/>
      <c r="Z557" s="37"/>
      <c r="AA557" s="37"/>
      <c r="AB557" s="37"/>
      <c r="AC557" s="37"/>
      <c r="AD557" s="37"/>
      <c r="AE557" s="37"/>
      <c r="AT557" s="16" t="s">
        <v>134</v>
      </c>
      <c r="AU557" s="16" t="s">
        <v>82</v>
      </c>
    </row>
    <row r="558" s="13" customFormat="1">
      <c r="A558" s="13"/>
      <c r="B558" s="240"/>
      <c r="C558" s="241"/>
      <c r="D558" s="228" t="s">
        <v>162</v>
      </c>
      <c r="E558" s="242" t="s">
        <v>1</v>
      </c>
      <c r="F558" s="243" t="s">
        <v>1711</v>
      </c>
      <c r="G558" s="241"/>
      <c r="H558" s="244">
        <v>8.75</v>
      </c>
      <c r="I558" s="245"/>
      <c r="J558" s="241"/>
      <c r="K558" s="241"/>
      <c r="L558" s="246"/>
      <c r="M558" s="272"/>
      <c r="N558" s="273"/>
      <c r="O558" s="273"/>
      <c r="P558" s="273"/>
      <c r="Q558" s="273"/>
      <c r="R558" s="273"/>
      <c r="S558" s="273"/>
      <c r="T558" s="274"/>
      <c r="U558" s="13"/>
      <c r="V558" s="13"/>
      <c r="W558" s="13"/>
      <c r="X558" s="13"/>
      <c r="Y558" s="13"/>
      <c r="Z558" s="13"/>
      <c r="AA558" s="13"/>
      <c r="AB558" s="13"/>
      <c r="AC558" s="13"/>
      <c r="AD558" s="13"/>
      <c r="AE558" s="13"/>
      <c r="AT558" s="250" t="s">
        <v>162</v>
      </c>
      <c r="AU558" s="250" t="s">
        <v>82</v>
      </c>
      <c r="AV558" s="13" t="s">
        <v>82</v>
      </c>
      <c r="AW558" s="13" t="s">
        <v>30</v>
      </c>
      <c r="AX558" s="13" t="s">
        <v>78</v>
      </c>
      <c r="AY558" s="250" t="s">
        <v>128</v>
      </c>
    </row>
    <row r="559" s="2" customFormat="1" ht="6.96" customHeight="1">
      <c r="A559" s="37"/>
      <c r="B559" s="65"/>
      <c r="C559" s="66"/>
      <c r="D559" s="66"/>
      <c r="E559" s="66"/>
      <c r="F559" s="66"/>
      <c r="G559" s="66"/>
      <c r="H559" s="66"/>
      <c r="I559" s="66"/>
      <c r="J559" s="66"/>
      <c r="K559" s="66"/>
      <c r="L559" s="43"/>
      <c r="M559" s="37"/>
      <c r="O559" s="37"/>
      <c r="P559" s="37"/>
      <c r="Q559" s="37"/>
      <c r="R559" s="37"/>
      <c r="S559" s="37"/>
      <c r="T559" s="37"/>
      <c r="U559" s="37"/>
      <c r="V559" s="37"/>
      <c r="W559" s="37"/>
      <c r="X559" s="37"/>
      <c r="Y559" s="37"/>
      <c r="Z559" s="37"/>
      <c r="AA559" s="37"/>
      <c r="AB559" s="37"/>
      <c r="AC559" s="37"/>
      <c r="AD559" s="37"/>
      <c r="AE559" s="37"/>
    </row>
  </sheetData>
  <sheetProtection sheet="1" autoFilter="0" formatColumns="0" formatRows="0" objects="1" scenarios="1" spinCount="100000" saltValue="/HUrG9IupMSRFVNWcKT1avpsInyFmsjJWm+TNu57v5RXnrrPmwzdmU040ykvgUtI+0eIkWnVgmSM9V4FQ+UBDQ==" hashValue="19zABQfhG75POmsPnyisEDlofEm0HcvPqwhtUJpEcMIFUDlettvQ55OT2NZO24tdcvL3O02JM38C3CR9P1Aj2Q==" algorithmName="SHA-512" password="CC35"/>
  <autoFilter ref="C128:K558"/>
  <mergeCells count="9">
    <mergeCell ref="E7:H7"/>
    <mergeCell ref="E9:H9"/>
    <mergeCell ref="E18:H18"/>
    <mergeCell ref="E27:H27"/>
    <mergeCell ref="E85:H85"/>
    <mergeCell ref="E87:H8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96</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1727</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ROUND(J133,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ROUND((SUM(BE133:BE366)),  2)</f>
        <v>0</v>
      </c>
      <c r="G33" s="37"/>
      <c r="H33" s="37"/>
      <c r="I33" s="154">
        <v>0.20999999999999999</v>
      </c>
      <c r="J33" s="153">
        <f>ROUND(((SUM(BE133:BE366))*I33),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ROUND((SUM(BF133:BF366)),  2)</f>
        <v>0</v>
      </c>
      <c r="G34" s="37"/>
      <c r="H34" s="37"/>
      <c r="I34" s="154">
        <v>0.14999999999999999</v>
      </c>
      <c r="J34" s="153">
        <f>ROUND(((SUM(BF133:BF366))*I34),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ROUND((SUM(BG133:BG366)),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ROUND((SUM(BH133:BH366)),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ROUND((SUM(BI133:BI366)),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6 - SO 401 Přeložka VO</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J133</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111</v>
      </c>
      <c r="E97" s="181"/>
      <c r="F97" s="181"/>
      <c r="G97" s="181"/>
      <c r="H97" s="181"/>
      <c r="I97" s="181"/>
      <c r="J97" s="182">
        <f>J134</f>
        <v>0</v>
      </c>
      <c r="K97" s="179"/>
      <c r="L97" s="183"/>
      <c r="S97" s="9"/>
      <c r="T97" s="9"/>
      <c r="U97" s="9"/>
      <c r="V97" s="9"/>
      <c r="W97" s="9"/>
      <c r="X97" s="9"/>
      <c r="Y97" s="9"/>
      <c r="Z97" s="9"/>
      <c r="AA97" s="9"/>
      <c r="AB97" s="9"/>
      <c r="AC97" s="9"/>
      <c r="AD97" s="9"/>
      <c r="AE97" s="9"/>
    </row>
    <row r="98" s="10" customFormat="1" ht="19.92" customHeight="1">
      <c r="A98" s="10"/>
      <c r="B98" s="184"/>
      <c r="C98" s="185"/>
      <c r="D98" s="186" t="s">
        <v>143</v>
      </c>
      <c r="E98" s="187"/>
      <c r="F98" s="187"/>
      <c r="G98" s="187"/>
      <c r="H98" s="187"/>
      <c r="I98" s="187"/>
      <c r="J98" s="188">
        <f>J135</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144</v>
      </c>
      <c r="E99" s="187"/>
      <c r="F99" s="187"/>
      <c r="G99" s="187"/>
      <c r="H99" s="187"/>
      <c r="I99" s="187"/>
      <c r="J99" s="188">
        <f>J142</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147</v>
      </c>
      <c r="E100" s="187"/>
      <c r="F100" s="187"/>
      <c r="G100" s="187"/>
      <c r="H100" s="187"/>
      <c r="I100" s="187"/>
      <c r="J100" s="188">
        <f>J145</f>
        <v>0</v>
      </c>
      <c r="K100" s="185"/>
      <c r="L100" s="189"/>
      <c r="S100" s="10"/>
      <c r="T100" s="10"/>
      <c r="U100" s="10"/>
      <c r="V100" s="10"/>
      <c r="W100" s="10"/>
      <c r="X100" s="10"/>
      <c r="Y100" s="10"/>
      <c r="Z100" s="10"/>
      <c r="AA100" s="10"/>
      <c r="AB100" s="10"/>
      <c r="AC100" s="10"/>
      <c r="AD100" s="10"/>
      <c r="AE100" s="10"/>
    </row>
    <row r="101" s="10" customFormat="1" ht="19.92" customHeight="1">
      <c r="A101" s="10"/>
      <c r="B101" s="184"/>
      <c r="C101" s="185"/>
      <c r="D101" s="186" t="s">
        <v>150</v>
      </c>
      <c r="E101" s="187"/>
      <c r="F101" s="187"/>
      <c r="G101" s="187"/>
      <c r="H101" s="187"/>
      <c r="I101" s="187"/>
      <c r="J101" s="188">
        <f>J158</f>
        <v>0</v>
      </c>
      <c r="K101" s="185"/>
      <c r="L101" s="189"/>
      <c r="S101" s="10"/>
      <c r="T101" s="10"/>
      <c r="U101" s="10"/>
      <c r="V101" s="10"/>
      <c r="W101" s="10"/>
      <c r="X101" s="10"/>
      <c r="Y101" s="10"/>
      <c r="Z101" s="10"/>
      <c r="AA101" s="10"/>
      <c r="AB101" s="10"/>
      <c r="AC101" s="10"/>
      <c r="AD101" s="10"/>
      <c r="AE101" s="10"/>
    </row>
    <row r="102" s="10" customFormat="1" ht="19.92" customHeight="1">
      <c r="A102" s="10"/>
      <c r="B102" s="184"/>
      <c r="C102" s="185"/>
      <c r="D102" s="186" t="s">
        <v>151</v>
      </c>
      <c r="E102" s="187"/>
      <c r="F102" s="187"/>
      <c r="G102" s="187"/>
      <c r="H102" s="187"/>
      <c r="I102" s="187"/>
      <c r="J102" s="188">
        <f>J175</f>
        <v>0</v>
      </c>
      <c r="K102" s="185"/>
      <c r="L102" s="189"/>
      <c r="S102" s="10"/>
      <c r="T102" s="10"/>
      <c r="U102" s="10"/>
      <c r="V102" s="10"/>
      <c r="W102" s="10"/>
      <c r="X102" s="10"/>
      <c r="Y102" s="10"/>
      <c r="Z102" s="10"/>
      <c r="AA102" s="10"/>
      <c r="AB102" s="10"/>
      <c r="AC102" s="10"/>
      <c r="AD102" s="10"/>
      <c r="AE102" s="10"/>
    </row>
    <row r="103" s="9" customFormat="1" ht="24.96" customHeight="1">
      <c r="A103" s="9"/>
      <c r="B103" s="178"/>
      <c r="C103" s="179"/>
      <c r="D103" s="180" t="s">
        <v>152</v>
      </c>
      <c r="E103" s="181"/>
      <c r="F103" s="181"/>
      <c r="G103" s="181"/>
      <c r="H103" s="181"/>
      <c r="I103" s="181"/>
      <c r="J103" s="182">
        <f>J184</f>
        <v>0</v>
      </c>
      <c r="K103" s="179"/>
      <c r="L103" s="183"/>
      <c r="S103" s="9"/>
      <c r="T103" s="9"/>
      <c r="U103" s="9"/>
      <c r="V103" s="9"/>
      <c r="W103" s="9"/>
      <c r="X103" s="9"/>
      <c r="Y103" s="9"/>
      <c r="Z103" s="9"/>
      <c r="AA103" s="9"/>
      <c r="AB103" s="9"/>
      <c r="AC103" s="9"/>
      <c r="AD103" s="9"/>
      <c r="AE103" s="9"/>
    </row>
    <row r="104" s="10" customFormat="1" ht="19.92" customHeight="1">
      <c r="A104" s="10"/>
      <c r="B104" s="184"/>
      <c r="C104" s="185"/>
      <c r="D104" s="186" t="s">
        <v>1728</v>
      </c>
      <c r="E104" s="187"/>
      <c r="F104" s="187"/>
      <c r="G104" s="187"/>
      <c r="H104" s="187"/>
      <c r="I104" s="187"/>
      <c r="J104" s="188">
        <f>J185</f>
        <v>0</v>
      </c>
      <c r="K104" s="185"/>
      <c r="L104" s="189"/>
      <c r="S104" s="10"/>
      <c r="T104" s="10"/>
      <c r="U104" s="10"/>
      <c r="V104" s="10"/>
      <c r="W104" s="10"/>
      <c r="X104" s="10"/>
      <c r="Y104" s="10"/>
      <c r="Z104" s="10"/>
      <c r="AA104" s="10"/>
      <c r="AB104" s="10"/>
      <c r="AC104" s="10"/>
      <c r="AD104" s="10"/>
      <c r="AE104" s="10"/>
    </row>
    <row r="105" s="9" customFormat="1" ht="24.96" customHeight="1">
      <c r="A105" s="9"/>
      <c r="B105" s="178"/>
      <c r="C105" s="179"/>
      <c r="D105" s="180" t="s">
        <v>1729</v>
      </c>
      <c r="E105" s="181"/>
      <c r="F105" s="181"/>
      <c r="G105" s="181"/>
      <c r="H105" s="181"/>
      <c r="I105" s="181"/>
      <c r="J105" s="182">
        <f>J226</f>
        <v>0</v>
      </c>
      <c r="K105" s="179"/>
      <c r="L105" s="183"/>
      <c r="S105" s="9"/>
      <c r="T105" s="9"/>
      <c r="U105" s="9"/>
      <c r="V105" s="9"/>
      <c r="W105" s="9"/>
      <c r="X105" s="9"/>
      <c r="Y105" s="9"/>
      <c r="Z105" s="9"/>
      <c r="AA105" s="9"/>
      <c r="AB105" s="9"/>
      <c r="AC105" s="9"/>
      <c r="AD105" s="9"/>
      <c r="AE105" s="9"/>
    </row>
    <row r="106" s="10" customFormat="1" ht="19.92" customHeight="1">
      <c r="A106" s="10"/>
      <c r="B106" s="184"/>
      <c r="C106" s="185"/>
      <c r="D106" s="186" t="s">
        <v>1730</v>
      </c>
      <c r="E106" s="187"/>
      <c r="F106" s="187"/>
      <c r="G106" s="187"/>
      <c r="H106" s="187"/>
      <c r="I106" s="187"/>
      <c r="J106" s="188">
        <f>J227</f>
        <v>0</v>
      </c>
      <c r="K106" s="185"/>
      <c r="L106" s="189"/>
      <c r="S106" s="10"/>
      <c r="T106" s="10"/>
      <c r="U106" s="10"/>
      <c r="V106" s="10"/>
      <c r="W106" s="10"/>
      <c r="X106" s="10"/>
      <c r="Y106" s="10"/>
      <c r="Z106" s="10"/>
      <c r="AA106" s="10"/>
      <c r="AB106" s="10"/>
      <c r="AC106" s="10"/>
      <c r="AD106" s="10"/>
      <c r="AE106" s="10"/>
    </row>
    <row r="107" s="10" customFormat="1" ht="19.92" customHeight="1">
      <c r="A107" s="10"/>
      <c r="B107" s="184"/>
      <c r="C107" s="185"/>
      <c r="D107" s="186" t="s">
        <v>1731</v>
      </c>
      <c r="E107" s="187"/>
      <c r="F107" s="187"/>
      <c r="G107" s="187"/>
      <c r="H107" s="187"/>
      <c r="I107" s="187"/>
      <c r="J107" s="188">
        <f>J278</f>
        <v>0</v>
      </c>
      <c r="K107" s="185"/>
      <c r="L107" s="189"/>
      <c r="S107" s="10"/>
      <c r="T107" s="10"/>
      <c r="U107" s="10"/>
      <c r="V107" s="10"/>
      <c r="W107" s="10"/>
      <c r="X107" s="10"/>
      <c r="Y107" s="10"/>
      <c r="Z107" s="10"/>
      <c r="AA107" s="10"/>
      <c r="AB107" s="10"/>
      <c r="AC107" s="10"/>
      <c r="AD107" s="10"/>
      <c r="AE107" s="10"/>
    </row>
    <row r="108" s="10" customFormat="1" ht="19.92" customHeight="1">
      <c r="A108" s="10"/>
      <c r="B108" s="184"/>
      <c r="C108" s="185"/>
      <c r="D108" s="186" t="s">
        <v>1732</v>
      </c>
      <c r="E108" s="187"/>
      <c r="F108" s="187"/>
      <c r="G108" s="187"/>
      <c r="H108" s="187"/>
      <c r="I108" s="187"/>
      <c r="J108" s="188">
        <f>J331</f>
        <v>0</v>
      </c>
      <c r="K108" s="185"/>
      <c r="L108" s="189"/>
      <c r="S108" s="10"/>
      <c r="T108" s="10"/>
      <c r="U108" s="10"/>
      <c r="V108" s="10"/>
      <c r="W108" s="10"/>
      <c r="X108" s="10"/>
      <c r="Y108" s="10"/>
      <c r="Z108" s="10"/>
      <c r="AA108" s="10"/>
      <c r="AB108" s="10"/>
      <c r="AC108" s="10"/>
      <c r="AD108" s="10"/>
      <c r="AE108" s="10"/>
    </row>
    <row r="109" s="9" customFormat="1" ht="24.96" customHeight="1">
      <c r="A109" s="9"/>
      <c r="B109" s="178"/>
      <c r="C109" s="179"/>
      <c r="D109" s="180" t="s">
        <v>1733</v>
      </c>
      <c r="E109" s="181"/>
      <c r="F109" s="181"/>
      <c r="G109" s="181"/>
      <c r="H109" s="181"/>
      <c r="I109" s="181"/>
      <c r="J109" s="182">
        <f>J334</f>
        <v>0</v>
      </c>
      <c r="K109" s="179"/>
      <c r="L109" s="183"/>
      <c r="S109" s="9"/>
      <c r="T109" s="9"/>
      <c r="U109" s="9"/>
      <c r="V109" s="9"/>
      <c r="W109" s="9"/>
      <c r="X109" s="9"/>
      <c r="Y109" s="9"/>
      <c r="Z109" s="9"/>
      <c r="AA109" s="9"/>
      <c r="AB109" s="9"/>
      <c r="AC109" s="9"/>
      <c r="AD109" s="9"/>
      <c r="AE109" s="9"/>
    </row>
    <row r="110" s="9" customFormat="1" ht="24.96" customHeight="1">
      <c r="A110" s="9"/>
      <c r="B110" s="178"/>
      <c r="C110" s="179"/>
      <c r="D110" s="180" t="s">
        <v>1734</v>
      </c>
      <c r="E110" s="181"/>
      <c r="F110" s="181"/>
      <c r="G110" s="181"/>
      <c r="H110" s="181"/>
      <c r="I110" s="181"/>
      <c r="J110" s="182">
        <f>J347</f>
        <v>0</v>
      </c>
      <c r="K110" s="179"/>
      <c r="L110" s="183"/>
      <c r="S110" s="9"/>
      <c r="T110" s="9"/>
      <c r="U110" s="9"/>
      <c r="V110" s="9"/>
      <c r="W110" s="9"/>
      <c r="X110" s="9"/>
      <c r="Y110" s="9"/>
      <c r="Z110" s="9"/>
      <c r="AA110" s="9"/>
      <c r="AB110" s="9"/>
      <c r="AC110" s="9"/>
      <c r="AD110" s="9"/>
      <c r="AE110" s="9"/>
    </row>
    <row r="111" s="10" customFormat="1" ht="19.92" customHeight="1">
      <c r="A111" s="10"/>
      <c r="B111" s="184"/>
      <c r="C111" s="185"/>
      <c r="D111" s="186" t="s">
        <v>1735</v>
      </c>
      <c r="E111" s="187"/>
      <c r="F111" s="187"/>
      <c r="G111" s="187"/>
      <c r="H111" s="187"/>
      <c r="I111" s="187"/>
      <c r="J111" s="188">
        <f>J348</f>
        <v>0</v>
      </c>
      <c r="K111" s="185"/>
      <c r="L111" s="189"/>
      <c r="S111" s="10"/>
      <c r="T111" s="10"/>
      <c r="U111" s="10"/>
      <c r="V111" s="10"/>
      <c r="W111" s="10"/>
      <c r="X111" s="10"/>
      <c r="Y111" s="10"/>
      <c r="Z111" s="10"/>
      <c r="AA111" s="10"/>
      <c r="AB111" s="10"/>
      <c r="AC111" s="10"/>
      <c r="AD111" s="10"/>
      <c r="AE111" s="10"/>
    </row>
    <row r="112" s="10" customFormat="1" ht="19.92" customHeight="1">
      <c r="A112" s="10"/>
      <c r="B112" s="184"/>
      <c r="C112" s="185"/>
      <c r="D112" s="186" t="s">
        <v>1736</v>
      </c>
      <c r="E112" s="187"/>
      <c r="F112" s="187"/>
      <c r="G112" s="187"/>
      <c r="H112" s="187"/>
      <c r="I112" s="187"/>
      <c r="J112" s="188">
        <f>J355</f>
        <v>0</v>
      </c>
      <c r="K112" s="185"/>
      <c r="L112" s="189"/>
      <c r="S112" s="10"/>
      <c r="T112" s="10"/>
      <c r="U112" s="10"/>
      <c r="V112" s="10"/>
      <c r="W112" s="10"/>
      <c r="X112" s="10"/>
      <c r="Y112" s="10"/>
      <c r="Z112" s="10"/>
      <c r="AA112" s="10"/>
      <c r="AB112" s="10"/>
      <c r="AC112" s="10"/>
      <c r="AD112" s="10"/>
      <c r="AE112" s="10"/>
    </row>
    <row r="113" s="10" customFormat="1" ht="19.92" customHeight="1">
      <c r="A113" s="10"/>
      <c r="B113" s="184"/>
      <c r="C113" s="185"/>
      <c r="D113" s="186" t="s">
        <v>1737</v>
      </c>
      <c r="E113" s="187"/>
      <c r="F113" s="187"/>
      <c r="G113" s="187"/>
      <c r="H113" s="187"/>
      <c r="I113" s="187"/>
      <c r="J113" s="188">
        <f>J358</f>
        <v>0</v>
      </c>
      <c r="K113" s="185"/>
      <c r="L113" s="189"/>
      <c r="S113" s="10"/>
      <c r="T113" s="10"/>
      <c r="U113" s="10"/>
      <c r="V113" s="10"/>
      <c r="W113" s="10"/>
      <c r="X113" s="10"/>
      <c r="Y113" s="10"/>
      <c r="Z113" s="10"/>
      <c r="AA113" s="10"/>
      <c r="AB113" s="10"/>
      <c r="AC113" s="10"/>
      <c r="AD113" s="10"/>
      <c r="AE113" s="10"/>
    </row>
    <row r="114" s="2" customFormat="1" ht="21.84"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2" customFormat="1" ht="6.96" customHeight="1">
      <c r="A115" s="37"/>
      <c r="B115" s="65"/>
      <c r="C115" s="66"/>
      <c r="D115" s="66"/>
      <c r="E115" s="66"/>
      <c r="F115" s="66"/>
      <c r="G115" s="66"/>
      <c r="H115" s="66"/>
      <c r="I115" s="66"/>
      <c r="J115" s="66"/>
      <c r="K115" s="66"/>
      <c r="L115" s="62"/>
      <c r="S115" s="37"/>
      <c r="T115" s="37"/>
      <c r="U115" s="37"/>
      <c r="V115" s="37"/>
      <c r="W115" s="37"/>
      <c r="X115" s="37"/>
      <c r="Y115" s="37"/>
      <c r="Z115" s="37"/>
      <c r="AA115" s="37"/>
      <c r="AB115" s="37"/>
      <c r="AC115" s="37"/>
      <c r="AD115" s="37"/>
      <c r="AE115" s="37"/>
    </row>
    <row r="119" s="2" customFormat="1" ht="6.96" customHeight="1">
      <c r="A119" s="37"/>
      <c r="B119" s="67"/>
      <c r="C119" s="68"/>
      <c r="D119" s="68"/>
      <c r="E119" s="68"/>
      <c r="F119" s="68"/>
      <c r="G119" s="68"/>
      <c r="H119" s="68"/>
      <c r="I119" s="68"/>
      <c r="J119" s="68"/>
      <c r="K119" s="68"/>
      <c r="L119" s="62"/>
      <c r="S119" s="37"/>
      <c r="T119" s="37"/>
      <c r="U119" s="37"/>
      <c r="V119" s="37"/>
      <c r="W119" s="37"/>
      <c r="X119" s="37"/>
      <c r="Y119" s="37"/>
      <c r="Z119" s="37"/>
      <c r="AA119" s="37"/>
      <c r="AB119" s="37"/>
      <c r="AC119" s="37"/>
      <c r="AD119" s="37"/>
      <c r="AE119" s="37"/>
    </row>
    <row r="120" s="2" customFormat="1" ht="24.96" customHeight="1">
      <c r="A120" s="37"/>
      <c r="B120" s="38"/>
      <c r="C120" s="22" t="s">
        <v>113</v>
      </c>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2" customFormat="1" ht="6.96"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2" customFormat="1" ht="12" customHeight="1">
      <c r="A122" s="37"/>
      <c r="B122" s="38"/>
      <c r="C122" s="31" t="s">
        <v>16</v>
      </c>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2" customFormat="1" ht="16.5" customHeight="1">
      <c r="A123" s="37"/>
      <c r="B123" s="38"/>
      <c r="C123" s="39"/>
      <c r="D123" s="39"/>
      <c r="E123" s="173" t="str">
        <f>E7</f>
        <v>Komořanská - oprava opěrné zdi, Praha 12, č. akce 999182</v>
      </c>
      <c r="F123" s="31"/>
      <c r="G123" s="31"/>
      <c r="H123" s="31"/>
      <c r="I123" s="39"/>
      <c r="J123" s="39"/>
      <c r="K123" s="39"/>
      <c r="L123" s="62"/>
      <c r="S123" s="37"/>
      <c r="T123" s="37"/>
      <c r="U123" s="37"/>
      <c r="V123" s="37"/>
      <c r="W123" s="37"/>
      <c r="X123" s="37"/>
      <c r="Y123" s="37"/>
      <c r="Z123" s="37"/>
      <c r="AA123" s="37"/>
      <c r="AB123" s="37"/>
      <c r="AC123" s="37"/>
      <c r="AD123" s="37"/>
      <c r="AE123" s="37"/>
    </row>
    <row r="124" s="2" customFormat="1" ht="12" customHeight="1">
      <c r="A124" s="37"/>
      <c r="B124" s="38"/>
      <c r="C124" s="31" t="s">
        <v>104</v>
      </c>
      <c r="D124" s="39"/>
      <c r="E124" s="39"/>
      <c r="F124" s="39"/>
      <c r="G124" s="39"/>
      <c r="H124" s="39"/>
      <c r="I124" s="39"/>
      <c r="J124" s="39"/>
      <c r="K124" s="39"/>
      <c r="L124" s="62"/>
      <c r="S124" s="37"/>
      <c r="T124" s="37"/>
      <c r="U124" s="37"/>
      <c r="V124" s="37"/>
      <c r="W124" s="37"/>
      <c r="X124" s="37"/>
      <c r="Y124" s="37"/>
      <c r="Z124" s="37"/>
      <c r="AA124" s="37"/>
      <c r="AB124" s="37"/>
      <c r="AC124" s="37"/>
      <c r="AD124" s="37"/>
      <c r="AE124" s="37"/>
    </row>
    <row r="125" s="2" customFormat="1" ht="16.5" customHeight="1">
      <c r="A125" s="37"/>
      <c r="B125" s="38"/>
      <c r="C125" s="39"/>
      <c r="D125" s="39"/>
      <c r="E125" s="75" t="str">
        <f>E9</f>
        <v>6 - SO 401 Přeložka VO</v>
      </c>
      <c r="F125" s="39"/>
      <c r="G125" s="39"/>
      <c r="H125" s="39"/>
      <c r="I125" s="39"/>
      <c r="J125" s="39"/>
      <c r="K125" s="39"/>
      <c r="L125" s="62"/>
      <c r="S125" s="37"/>
      <c r="T125" s="37"/>
      <c r="U125" s="37"/>
      <c r="V125" s="37"/>
      <c r="W125" s="37"/>
      <c r="X125" s="37"/>
      <c r="Y125" s="37"/>
      <c r="Z125" s="37"/>
      <c r="AA125" s="37"/>
      <c r="AB125" s="37"/>
      <c r="AC125" s="37"/>
      <c r="AD125" s="37"/>
      <c r="AE125" s="37"/>
    </row>
    <row r="126" s="2" customFormat="1" ht="6.96" customHeight="1">
      <c r="A126" s="37"/>
      <c r="B126" s="38"/>
      <c r="C126" s="39"/>
      <c r="D126" s="39"/>
      <c r="E126" s="39"/>
      <c r="F126" s="39"/>
      <c r="G126" s="39"/>
      <c r="H126" s="39"/>
      <c r="I126" s="39"/>
      <c r="J126" s="39"/>
      <c r="K126" s="39"/>
      <c r="L126" s="62"/>
      <c r="S126" s="37"/>
      <c r="T126" s="37"/>
      <c r="U126" s="37"/>
      <c r="V126" s="37"/>
      <c r="W126" s="37"/>
      <c r="X126" s="37"/>
      <c r="Y126" s="37"/>
      <c r="Z126" s="37"/>
      <c r="AA126" s="37"/>
      <c r="AB126" s="37"/>
      <c r="AC126" s="37"/>
      <c r="AD126" s="37"/>
      <c r="AE126" s="37"/>
    </row>
    <row r="127" s="2" customFormat="1" ht="12" customHeight="1">
      <c r="A127" s="37"/>
      <c r="B127" s="38"/>
      <c r="C127" s="31" t="s">
        <v>20</v>
      </c>
      <c r="D127" s="39"/>
      <c r="E127" s="39"/>
      <c r="F127" s="26" t="str">
        <f>F12</f>
        <v xml:space="preserve"> </v>
      </c>
      <c r="G127" s="39"/>
      <c r="H127" s="39"/>
      <c r="I127" s="31" t="s">
        <v>22</v>
      </c>
      <c r="J127" s="78" t="str">
        <f>IF(J12="","",J12)</f>
        <v>14. 4. 2021</v>
      </c>
      <c r="K127" s="39"/>
      <c r="L127" s="62"/>
      <c r="S127" s="37"/>
      <c r="T127" s="37"/>
      <c r="U127" s="37"/>
      <c r="V127" s="37"/>
      <c r="W127" s="37"/>
      <c r="X127" s="37"/>
      <c r="Y127" s="37"/>
      <c r="Z127" s="37"/>
      <c r="AA127" s="37"/>
      <c r="AB127" s="37"/>
      <c r="AC127" s="37"/>
      <c r="AD127" s="37"/>
      <c r="AE127" s="37"/>
    </row>
    <row r="128" s="2" customFormat="1" ht="6.96" customHeight="1">
      <c r="A128" s="37"/>
      <c r="B128" s="38"/>
      <c r="C128" s="39"/>
      <c r="D128" s="39"/>
      <c r="E128" s="39"/>
      <c r="F128" s="39"/>
      <c r="G128" s="39"/>
      <c r="H128" s="39"/>
      <c r="I128" s="39"/>
      <c r="J128" s="39"/>
      <c r="K128" s="39"/>
      <c r="L128" s="62"/>
      <c r="S128" s="37"/>
      <c r="T128" s="37"/>
      <c r="U128" s="37"/>
      <c r="V128" s="37"/>
      <c r="W128" s="37"/>
      <c r="X128" s="37"/>
      <c r="Y128" s="37"/>
      <c r="Z128" s="37"/>
      <c r="AA128" s="37"/>
      <c r="AB128" s="37"/>
      <c r="AC128" s="37"/>
      <c r="AD128" s="37"/>
      <c r="AE128" s="37"/>
    </row>
    <row r="129" s="2" customFormat="1" ht="15.15" customHeight="1">
      <c r="A129" s="37"/>
      <c r="B129" s="38"/>
      <c r="C129" s="31" t="s">
        <v>24</v>
      </c>
      <c r="D129" s="39"/>
      <c r="E129" s="39"/>
      <c r="F129" s="26" t="str">
        <f>E15</f>
        <v xml:space="preserve"> </v>
      </c>
      <c r="G129" s="39"/>
      <c r="H129" s="39"/>
      <c r="I129" s="31" t="s">
        <v>29</v>
      </c>
      <c r="J129" s="35" t="str">
        <f>E21</f>
        <v xml:space="preserve"> </v>
      </c>
      <c r="K129" s="39"/>
      <c r="L129" s="62"/>
      <c r="S129" s="37"/>
      <c r="T129" s="37"/>
      <c r="U129" s="37"/>
      <c r="V129" s="37"/>
      <c r="W129" s="37"/>
      <c r="X129" s="37"/>
      <c r="Y129" s="37"/>
      <c r="Z129" s="37"/>
      <c r="AA129" s="37"/>
      <c r="AB129" s="37"/>
      <c r="AC129" s="37"/>
      <c r="AD129" s="37"/>
      <c r="AE129" s="37"/>
    </row>
    <row r="130" s="2" customFormat="1" ht="15.15" customHeight="1">
      <c r="A130" s="37"/>
      <c r="B130" s="38"/>
      <c r="C130" s="31" t="s">
        <v>27</v>
      </c>
      <c r="D130" s="39"/>
      <c r="E130" s="39"/>
      <c r="F130" s="26" t="str">
        <f>IF(E18="","",E18)</f>
        <v>Vyplň údaj</v>
      </c>
      <c r="G130" s="39"/>
      <c r="H130" s="39"/>
      <c r="I130" s="31" t="s">
        <v>31</v>
      </c>
      <c r="J130" s="35" t="str">
        <f>E24</f>
        <v xml:space="preserve"> </v>
      </c>
      <c r="K130" s="39"/>
      <c r="L130" s="62"/>
      <c r="S130" s="37"/>
      <c r="T130" s="37"/>
      <c r="U130" s="37"/>
      <c r="V130" s="37"/>
      <c r="W130" s="37"/>
      <c r="X130" s="37"/>
      <c r="Y130" s="37"/>
      <c r="Z130" s="37"/>
      <c r="AA130" s="37"/>
      <c r="AB130" s="37"/>
      <c r="AC130" s="37"/>
      <c r="AD130" s="37"/>
      <c r="AE130" s="37"/>
    </row>
    <row r="131" s="2" customFormat="1" ht="10.32" customHeight="1">
      <c r="A131" s="37"/>
      <c r="B131" s="38"/>
      <c r="C131" s="39"/>
      <c r="D131" s="39"/>
      <c r="E131" s="39"/>
      <c r="F131" s="39"/>
      <c r="G131" s="39"/>
      <c r="H131" s="39"/>
      <c r="I131" s="39"/>
      <c r="J131" s="39"/>
      <c r="K131" s="39"/>
      <c r="L131" s="62"/>
      <c r="S131" s="37"/>
      <c r="T131" s="37"/>
      <c r="U131" s="37"/>
      <c r="V131" s="37"/>
      <c r="W131" s="37"/>
      <c r="X131" s="37"/>
      <c r="Y131" s="37"/>
      <c r="Z131" s="37"/>
      <c r="AA131" s="37"/>
      <c r="AB131" s="37"/>
      <c r="AC131" s="37"/>
      <c r="AD131" s="37"/>
      <c r="AE131" s="37"/>
    </row>
    <row r="132" s="11" customFormat="1" ht="29.28" customHeight="1">
      <c r="A132" s="190"/>
      <c r="B132" s="191"/>
      <c r="C132" s="192" t="s">
        <v>114</v>
      </c>
      <c r="D132" s="193" t="s">
        <v>58</v>
      </c>
      <c r="E132" s="193" t="s">
        <v>54</v>
      </c>
      <c r="F132" s="193" t="s">
        <v>55</v>
      </c>
      <c r="G132" s="193" t="s">
        <v>115</v>
      </c>
      <c r="H132" s="193" t="s">
        <v>116</v>
      </c>
      <c r="I132" s="193" t="s">
        <v>117</v>
      </c>
      <c r="J132" s="193" t="s">
        <v>108</v>
      </c>
      <c r="K132" s="194" t="s">
        <v>118</v>
      </c>
      <c r="L132" s="195"/>
      <c r="M132" s="99" t="s">
        <v>1</v>
      </c>
      <c r="N132" s="100" t="s">
        <v>37</v>
      </c>
      <c r="O132" s="100" t="s">
        <v>119</v>
      </c>
      <c r="P132" s="100" t="s">
        <v>120</v>
      </c>
      <c r="Q132" s="100" t="s">
        <v>121</v>
      </c>
      <c r="R132" s="100" t="s">
        <v>122</v>
      </c>
      <c r="S132" s="100" t="s">
        <v>123</v>
      </c>
      <c r="T132" s="101" t="s">
        <v>124</v>
      </c>
      <c r="U132" s="190"/>
      <c r="V132" s="190"/>
      <c r="W132" s="190"/>
      <c r="X132" s="190"/>
      <c r="Y132" s="190"/>
      <c r="Z132" s="190"/>
      <c r="AA132" s="190"/>
      <c r="AB132" s="190"/>
      <c r="AC132" s="190"/>
      <c r="AD132" s="190"/>
      <c r="AE132" s="190"/>
    </row>
    <row r="133" s="2" customFormat="1" ht="22.8" customHeight="1">
      <c r="A133" s="37"/>
      <c r="B133" s="38"/>
      <c r="C133" s="106" t="s">
        <v>125</v>
      </c>
      <c r="D133" s="39"/>
      <c r="E133" s="39"/>
      <c r="F133" s="39"/>
      <c r="G133" s="39"/>
      <c r="H133" s="39"/>
      <c r="I133" s="39"/>
      <c r="J133" s="196">
        <f>BK133</f>
        <v>0</v>
      </c>
      <c r="K133" s="39"/>
      <c r="L133" s="43"/>
      <c r="M133" s="102"/>
      <c r="N133" s="197"/>
      <c r="O133" s="103"/>
      <c r="P133" s="198">
        <f>P134+P184+P226+P334+P347</f>
        <v>0</v>
      </c>
      <c r="Q133" s="103"/>
      <c r="R133" s="198">
        <f>R134+R184+R226+R334+R347</f>
        <v>42.601480000000002</v>
      </c>
      <c r="S133" s="103"/>
      <c r="T133" s="199">
        <f>T134+T184+T226+T334+T347</f>
        <v>99.886499999999998</v>
      </c>
      <c r="U133" s="37"/>
      <c r="V133" s="37"/>
      <c r="W133" s="37"/>
      <c r="X133" s="37"/>
      <c r="Y133" s="37"/>
      <c r="Z133" s="37"/>
      <c r="AA133" s="37"/>
      <c r="AB133" s="37"/>
      <c r="AC133" s="37"/>
      <c r="AD133" s="37"/>
      <c r="AE133" s="37"/>
      <c r="AT133" s="16" t="s">
        <v>72</v>
      </c>
      <c r="AU133" s="16" t="s">
        <v>110</v>
      </c>
      <c r="BK133" s="200">
        <f>BK134+BK184+BK226+BK334+BK347</f>
        <v>0</v>
      </c>
    </row>
    <row r="134" s="12" customFormat="1" ht="25.92" customHeight="1">
      <c r="A134" s="12"/>
      <c r="B134" s="201"/>
      <c r="C134" s="202"/>
      <c r="D134" s="203" t="s">
        <v>72</v>
      </c>
      <c r="E134" s="204" t="s">
        <v>126</v>
      </c>
      <c r="F134" s="204" t="s">
        <v>127</v>
      </c>
      <c r="G134" s="202"/>
      <c r="H134" s="202"/>
      <c r="I134" s="205"/>
      <c r="J134" s="206">
        <f>BK134</f>
        <v>0</v>
      </c>
      <c r="K134" s="202"/>
      <c r="L134" s="207"/>
      <c r="M134" s="208"/>
      <c r="N134" s="209"/>
      <c r="O134" s="209"/>
      <c r="P134" s="210">
        <f>P135+P142+P145+P158+P175</f>
        <v>0</v>
      </c>
      <c r="Q134" s="209"/>
      <c r="R134" s="210">
        <f>R135+R142+R145+R158+R175</f>
        <v>6.468</v>
      </c>
      <c r="S134" s="209"/>
      <c r="T134" s="211">
        <f>T135+T142+T145+T158+T175</f>
        <v>99.819999999999993</v>
      </c>
      <c r="U134" s="12"/>
      <c r="V134" s="12"/>
      <c r="W134" s="12"/>
      <c r="X134" s="12"/>
      <c r="Y134" s="12"/>
      <c r="Z134" s="12"/>
      <c r="AA134" s="12"/>
      <c r="AB134" s="12"/>
      <c r="AC134" s="12"/>
      <c r="AD134" s="12"/>
      <c r="AE134" s="12"/>
      <c r="AR134" s="212" t="s">
        <v>78</v>
      </c>
      <c r="AT134" s="213" t="s">
        <v>72</v>
      </c>
      <c r="AU134" s="213" t="s">
        <v>73</v>
      </c>
      <c r="AY134" s="212" t="s">
        <v>128</v>
      </c>
      <c r="BK134" s="214">
        <f>BK135+BK142+BK145+BK158+BK175</f>
        <v>0</v>
      </c>
    </row>
    <row r="135" s="12" customFormat="1" ht="22.8" customHeight="1">
      <c r="A135" s="12"/>
      <c r="B135" s="201"/>
      <c r="C135" s="202"/>
      <c r="D135" s="203" t="s">
        <v>72</v>
      </c>
      <c r="E135" s="233" t="s">
        <v>78</v>
      </c>
      <c r="F135" s="233" t="s">
        <v>154</v>
      </c>
      <c r="G135" s="202"/>
      <c r="H135" s="202"/>
      <c r="I135" s="205"/>
      <c r="J135" s="234">
        <f>BK135</f>
        <v>0</v>
      </c>
      <c r="K135" s="202"/>
      <c r="L135" s="207"/>
      <c r="M135" s="208"/>
      <c r="N135" s="209"/>
      <c r="O135" s="209"/>
      <c r="P135" s="210">
        <f>SUM(P136:P141)</f>
        <v>0</v>
      </c>
      <c r="Q135" s="209"/>
      <c r="R135" s="210">
        <f>SUM(R136:R141)</f>
        <v>0</v>
      </c>
      <c r="S135" s="209"/>
      <c r="T135" s="211">
        <f>SUM(T136:T141)</f>
        <v>99.819999999999993</v>
      </c>
      <c r="U135" s="12"/>
      <c r="V135" s="12"/>
      <c r="W135" s="12"/>
      <c r="X135" s="12"/>
      <c r="Y135" s="12"/>
      <c r="Z135" s="12"/>
      <c r="AA135" s="12"/>
      <c r="AB135" s="12"/>
      <c r="AC135" s="12"/>
      <c r="AD135" s="12"/>
      <c r="AE135" s="12"/>
      <c r="AR135" s="212" t="s">
        <v>78</v>
      </c>
      <c r="AT135" s="213" t="s">
        <v>72</v>
      </c>
      <c r="AU135" s="213" t="s">
        <v>78</v>
      </c>
      <c r="AY135" s="212" t="s">
        <v>128</v>
      </c>
      <c r="BK135" s="214">
        <f>SUM(BK136:BK141)</f>
        <v>0</v>
      </c>
    </row>
    <row r="136" s="2" customFormat="1">
      <c r="A136" s="37"/>
      <c r="B136" s="38"/>
      <c r="C136" s="215" t="s">
        <v>78</v>
      </c>
      <c r="D136" s="215" t="s">
        <v>129</v>
      </c>
      <c r="E136" s="216" t="s">
        <v>1738</v>
      </c>
      <c r="F136" s="217" t="s">
        <v>1739</v>
      </c>
      <c r="G136" s="218" t="s">
        <v>157</v>
      </c>
      <c r="H136" s="219">
        <v>140</v>
      </c>
      <c r="I136" s="220"/>
      <c r="J136" s="221">
        <f>ROUND(I136*H136,2)</f>
        <v>0</v>
      </c>
      <c r="K136" s="217" t="s">
        <v>1740</v>
      </c>
      <c r="L136" s="43"/>
      <c r="M136" s="222" t="s">
        <v>1</v>
      </c>
      <c r="N136" s="223" t="s">
        <v>38</v>
      </c>
      <c r="O136" s="90"/>
      <c r="P136" s="224">
        <f>O136*H136</f>
        <v>0</v>
      </c>
      <c r="Q136" s="224">
        <v>0</v>
      </c>
      <c r="R136" s="224">
        <f>Q136*H136</f>
        <v>0</v>
      </c>
      <c r="S136" s="224">
        <v>0.28999999999999998</v>
      </c>
      <c r="T136" s="225">
        <f>S136*H136</f>
        <v>40.599999999999994</v>
      </c>
      <c r="U136" s="37"/>
      <c r="V136" s="37"/>
      <c r="W136" s="37"/>
      <c r="X136" s="37"/>
      <c r="Y136" s="37"/>
      <c r="Z136" s="37"/>
      <c r="AA136" s="37"/>
      <c r="AB136" s="37"/>
      <c r="AC136" s="37"/>
      <c r="AD136" s="37"/>
      <c r="AE136" s="37"/>
      <c r="AR136" s="226" t="s">
        <v>88</v>
      </c>
      <c r="AT136" s="226" t="s">
        <v>129</v>
      </c>
      <c r="AU136" s="226" t="s">
        <v>82</v>
      </c>
      <c r="AY136" s="16" t="s">
        <v>128</v>
      </c>
      <c r="BE136" s="227">
        <f>IF(N136="základní",J136,0)</f>
        <v>0</v>
      </c>
      <c r="BF136" s="227">
        <f>IF(N136="snížená",J136,0)</f>
        <v>0</v>
      </c>
      <c r="BG136" s="227">
        <f>IF(N136="zákl. přenesená",J136,0)</f>
        <v>0</v>
      </c>
      <c r="BH136" s="227">
        <f>IF(N136="sníž. přenesená",J136,0)</f>
        <v>0</v>
      </c>
      <c r="BI136" s="227">
        <f>IF(N136="nulová",J136,0)</f>
        <v>0</v>
      </c>
      <c r="BJ136" s="16" t="s">
        <v>78</v>
      </c>
      <c r="BK136" s="227">
        <f>ROUND(I136*H136,2)</f>
        <v>0</v>
      </c>
      <c r="BL136" s="16" t="s">
        <v>88</v>
      </c>
      <c r="BM136" s="226" t="s">
        <v>1741</v>
      </c>
    </row>
    <row r="137" s="2" customFormat="1">
      <c r="A137" s="37"/>
      <c r="B137" s="38"/>
      <c r="C137" s="39"/>
      <c r="D137" s="228" t="s">
        <v>160</v>
      </c>
      <c r="E137" s="39"/>
      <c r="F137" s="239" t="s">
        <v>1742</v>
      </c>
      <c r="G137" s="39"/>
      <c r="H137" s="39"/>
      <c r="I137" s="230"/>
      <c r="J137" s="39"/>
      <c r="K137" s="39"/>
      <c r="L137" s="43"/>
      <c r="M137" s="231"/>
      <c r="N137" s="232"/>
      <c r="O137" s="90"/>
      <c r="P137" s="90"/>
      <c r="Q137" s="90"/>
      <c r="R137" s="90"/>
      <c r="S137" s="90"/>
      <c r="T137" s="91"/>
      <c r="U137" s="37"/>
      <c r="V137" s="37"/>
      <c r="W137" s="37"/>
      <c r="X137" s="37"/>
      <c r="Y137" s="37"/>
      <c r="Z137" s="37"/>
      <c r="AA137" s="37"/>
      <c r="AB137" s="37"/>
      <c r="AC137" s="37"/>
      <c r="AD137" s="37"/>
      <c r="AE137" s="37"/>
      <c r="AT137" s="16" t="s">
        <v>160</v>
      </c>
      <c r="AU137" s="16" t="s">
        <v>82</v>
      </c>
    </row>
    <row r="138" s="2" customFormat="1">
      <c r="A138" s="37"/>
      <c r="B138" s="38"/>
      <c r="C138" s="215" t="s">
        <v>82</v>
      </c>
      <c r="D138" s="215" t="s">
        <v>129</v>
      </c>
      <c r="E138" s="216" t="s">
        <v>1743</v>
      </c>
      <c r="F138" s="217" t="s">
        <v>1744</v>
      </c>
      <c r="G138" s="218" t="s">
        <v>157</v>
      </c>
      <c r="H138" s="219">
        <v>140</v>
      </c>
      <c r="I138" s="220"/>
      <c r="J138" s="221">
        <f>ROUND(I138*H138,2)</f>
        <v>0</v>
      </c>
      <c r="K138" s="217" t="s">
        <v>1740</v>
      </c>
      <c r="L138" s="43"/>
      <c r="M138" s="222" t="s">
        <v>1</v>
      </c>
      <c r="N138" s="223" t="s">
        <v>38</v>
      </c>
      <c r="O138" s="90"/>
      <c r="P138" s="224">
        <f>O138*H138</f>
        <v>0</v>
      </c>
      <c r="Q138" s="224">
        <v>0</v>
      </c>
      <c r="R138" s="224">
        <f>Q138*H138</f>
        <v>0</v>
      </c>
      <c r="S138" s="224">
        <v>0.32500000000000001</v>
      </c>
      <c r="T138" s="225">
        <f>S138*H138</f>
        <v>45.5</v>
      </c>
      <c r="U138" s="37"/>
      <c r="V138" s="37"/>
      <c r="W138" s="37"/>
      <c r="X138" s="37"/>
      <c r="Y138" s="37"/>
      <c r="Z138" s="37"/>
      <c r="AA138" s="37"/>
      <c r="AB138" s="37"/>
      <c r="AC138" s="37"/>
      <c r="AD138" s="37"/>
      <c r="AE138" s="37"/>
      <c r="AR138" s="226" t="s">
        <v>88</v>
      </c>
      <c r="AT138" s="226" t="s">
        <v>129</v>
      </c>
      <c r="AU138" s="226" t="s">
        <v>82</v>
      </c>
      <c r="AY138" s="16" t="s">
        <v>128</v>
      </c>
      <c r="BE138" s="227">
        <f>IF(N138="základní",J138,0)</f>
        <v>0</v>
      </c>
      <c r="BF138" s="227">
        <f>IF(N138="snížená",J138,0)</f>
        <v>0</v>
      </c>
      <c r="BG138" s="227">
        <f>IF(N138="zákl. přenesená",J138,0)</f>
        <v>0</v>
      </c>
      <c r="BH138" s="227">
        <f>IF(N138="sníž. přenesená",J138,0)</f>
        <v>0</v>
      </c>
      <c r="BI138" s="227">
        <f>IF(N138="nulová",J138,0)</f>
        <v>0</v>
      </c>
      <c r="BJ138" s="16" t="s">
        <v>78</v>
      </c>
      <c r="BK138" s="227">
        <f>ROUND(I138*H138,2)</f>
        <v>0</v>
      </c>
      <c r="BL138" s="16" t="s">
        <v>88</v>
      </c>
      <c r="BM138" s="226" t="s">
        <v>1745</v>
      </c>
    </row>
    <row r="139" s="2" customFormat="1">
      <c r="A139" s="37"/>
      <c r="B139" s="38"/>
      <c r="C139" s="39"/>
      <c r="D139" s="228" t="s">
        <v>160</v>
      </c>
      <c r="E139" s="39"/>
      <c r="F139" s="239" t="s">
        <v>1746</v>
      </c>
      <c r="G139" s="39"/>
      <c r="H139" s="39"/>
      <c r="I139" s="230"/>
      <c r="J139" s="39"/>
      <c r="K139" s="39"/>
      <c r="L139" s="43"/>
      <c r="M139" s="231"/>
      <c r="N139" s="232"/>
      <c r="O139" s="90"/>
      <c r="P139" s="90"/>
      <c r="Q139" s="90"/>
      <c r="R139" s="90"/>
      <c r="S139" s="90"/>
      <c r="T139" s="91"/>
      <c r="U139" s="37"/>
      <c r="V139" s="37"/>
      <c r="W139" s="37"/>
      <c r="X139" s="37"/>
      <c r="Y139" s="37"/>
      <c r="Z139" s="37"/>
      <c r="AA139" s="37"/>
      <c r="AB139" s="37"/>
      <c r="AC139" s="37"/>
      <c r="AD139" s="37"/>
      <c r="AE139" s="37"/>
      <c r="AT139" s="16" t="s">
        <v>160</v>
      </c>
      <c r="AU139" s="16" t="s">
        <v>82</v>
      </c>
    </row>
    <row r="140" s="2" customFormat="1">
      <c r="A140" s="37"/>
      <c r="B140" s="38"/>
      <c r="C140" s="215" t="s">
        <v>85</v>
      </c>
      <c r="D140" s="215" t="s">
        <v>129</v>
      </c>
      <c r="E140" s="216" t="s">
        <v>1747</v>
      </c>
      <c r="F140" s="217" t="s">
        <v>1748</v>
      </c>
      <c r="G140" s="218" t="s">
        <v>157</v>
      </c>
      <c r="H140" s="219">
        <v>140</v>
      </c>
      <c r="I140" s="220"/>
      <c r="J140" s="221">
        <f>ROUND(I140*H140,2)</f>
        <v>0</v>
      </c>
      <c r="K140" s="217" t="s">
        <v>1740</v>
      </c>
      <c r="L140" s="43"/>
      <c r="M140" s="222" t="s">
        <v>1</v>
      </c>
      <c r="N140" s="223" t="s">
        <v>38</v>
      </c>
      <c r="O140" s="90"/>
      <c r="P140" s="224">
        <f>O140*H140</f>
        <v>0</v>
      </c>
      <c r="Q140" s="224">
        <v>0</v>
      </c>
      <c r="R140" s="224">
        <f>Q140*H140</f>
        <v>0</v>
      </c>
      <c r="S140" s="224">
        <v>0.098000000000000004</v>
      </c>
      <c r="T140" s="225">
        <f>S140*H140</f>
        <v>13.720000000000001</v>
      </c>
      <c r="U140" s="37"/>
      <c r="V140" s="37"/>
      <c r="W140" s="37"/>
      <c r="X140" s="37"/>
      <c r="Y140" s="37"/>
      <c r="Z140" s="37"/>
      <c r="AA140" s="37"/>
      <c r="AB140" s="37"/>
      <c r="AC140" s="37"/>
      <c r="AD140" s="37"/>
      <c r="AE140" s="37"/>
      <c r="AR140" s="226" t="s">
        <v>88</v>
      </c>
      <c r="AT140" s="226" t="s">
        <v>129</v>
      </c>
      <c r="AU140" s="226" t="s">
        <v>82</v>
      </c>
      <c r="AY140" s="16" t="s">
        <v>128</v>
      </c>
      <c r="BE140" s="227">
        <f>IF(N140="základní",J140,0)</f>
        <v>0</v>
      </c>
      <c r="BF140" s="227">
        <f>IF(N140="snížená",J140,0)</f>
        <v>0</v>
      </c>
      <c r="BG140" s="227">
        <f>IF(N140="zákl. přenesená",J140,0)</f>
        <v>0</v>
      </c>
      <c r="BH140" s="227">
        <f>IF(N140="sníž. přenesená",J140,0)</f>
        <v>0</v>
      </c>
      <c r="BI140" s="227">
        <f>IF(N140="nulová",J140,0)</f>
        <v>0</v>
      </c>
      <c r="BJ140" s="16" t="s">
        <v>78</v>
      </c>
      <c r="BK140" s="227">
        <f>ROUND(I140*H140,2)</f>
        <v>0</v>
      </c>
      <c r="BL140" s="16" t="s">
        <v>88</v>
      </c>
      <c r="BM140" s="226" t="s">
        <v>1749</v>
      </c>
    </row>
    <row r="141" s="2" customFormat="1">
      <c r="A141" s="37"/>
      <c r="B141" s="38"/>
      <c r="C141" s="39"/>
      <c r="D141" s="228" t="s">
        <v>160</v>
      </c>
      <c r="E141" s="39"/>
      <c r="F141" s="239" t="s">
        <v>1750</v>
      </c>
      <c r="G141" s="39"/>
      <c r="H141" s="39"/>
      <c r="I141" s="230"/>
      <c r="J141" s="39"/>
      <c r="K141" s="39"/>
      <c r="L141" s="43"/>
      <c r="M141" s="231"/>
      <c r="N141" s="232"/>
      <c r="O141" s="90"/>
      <c r="P141" s="90"/>
      <c r="Q141" s="90"/>
      <c r="R141" s="90"/>
      <c r="S141" s="90"/>
      <c r="T141" s="91"/>
      <c r="U141" s="37"/>
      <c r="V141" s="37"/>
      <c r="W141" s="37"/>
      <c r="X141" s="37"/>
      <c r="Y141" s="37"/>
      <c r="Z141" s="37"/>
      <c r="AA141" s="37"/>
      <c r="AB141" s="37"/>
      <c r="AC141" s="37"/>
      <c r="AD141" s="37"/>
      <c r="AE141" s="37"/>
      <c r="AT141" s="16" t="s">
        <v>160</v>
      </c>
      <c r="AU141" s="16" t="s">
        <v>82</v>
      </c>
    </row>
    <row r="142" s="12" customFormat="1" ht="22.8" customHeight="1">
      <c r="A142" s="12"/>
      <c r="B142" s="201"/>
      <c r="C142" s="202"/>
      <c r="D142" s="203" t="s">
        <v>72</v>
      </c>
      <c r="E142" s="233" t="s">
        <v>82</v>
      </c>
      <c r="F142" s="233" t="s">
        <v>227</v>
      </c>
      <c r="G142" s="202"/>
      <c r="H142" s="202"/>
      <c r="I142" s="205"/>
      <c r="J142" s="234">
        <f>BK142</f>
        <v>0</v>
      </c>
      <c r="K142" s="202"/>
      <c r="L142" s="207"/>
      <c r="M142" s="208"/>
      <c r="N142" s="209"/>
      <c r="O142" s="209"/>
      <c r="P142" s="210">
        <f>SUM(P143:P144)</f>
        <v>0</v>
      </c>
      <c r="Q142" s="209"/>
      <c r="R142" s="210">
        <f>SUM(R143:R144)</f>
        <v>4.468</v>
      </c>
      <c r="S142" s="209"/>
      <c r="T142" s="211">
        <f>SUM(T143:T144)</f>
        <v>0</v>
      </c>
      <c r="U142" s="12"/>
      <c r="V142" s="12"/>
      <c r="W142" s="12"/>
      <c r="X142" s="12"/>
      <c r="Y142" s="12"/>
      <c r="Z142" s="12"/>
      <c r="AA142" s="12"/>
      <c r="AB142" s="12"/>
      <c r="AC142" s="12"/>
      <c r="AD142" s="12"/>
      <c r="AE142" s="12"/>
      <c r="AR142" s="212" t="s">
        <v>78</v>
      </c>
      <c r="AT142" s="213" t="s">
        <v>72</v>
      </c>
      <c r="AU142" s="213" t="s">
        <v>78</v>
      </c>
      <c r="AY142" s="212" t="s">
        <v>128</v>
      </c>
      <c r="BK142" s="214">
        <f>SUM(BK143:BK144)</f>
        <v>0</v>
      </c>
    </row>
    <row r="143" s="2" customFormat="1" ht="16.5" customHeight="1">
      <c r="A143" s="37"/>
      <c r="B143" s="38"/>
      <c r="C143" s="251" t="s">
        <v>88</v>
      </c>
      <c r="D143" s="251" t="s">
        <v>200</v>
      </c>
      <c r="E143" s="252" t="s">
        <v>1751</v>
      </c>
      <c r="F143" s="253" t="s">
        <v>1752</v>
      </c>
      <c r="G143" s="254" t="s">
        <v>183</v>
      </c>
      <c r="H143" s="255">
        <v>2</v>
      </c>
      <c r="I143" s="256"/>
      <c r="J143" s="257">
        <f>ROUND(I143*H143,2)</f>
        <v>0</v>
      </c>
      <c r="K143" s="253" t="s">
        <v>1740</v>
      </c>
      <c r="L143" s="258"/>
      <c r="M143" s="259" t="s">
        <v>1</v>
      </c>
      <c r="N143" s="260" t="s">
        <v>38</v>
      </c>
      <c r="O143" s="90"/>
      <c r="P143" s="224">
        <f>O143*H143</f>
        <v>0</v>
      </c>
      <c r="Q143" s="224">
        <v>2.234</v>
      </c>
      <c r="R143" s="224">
        <f>Q143*H143</f>
        <v>4.468</v>
      </c>
      <c r="S143" s="224">
        <v>0</v>
      </c>
      <c r="T143" s="225">
        <f>S143*H143</f>
        <v>0</v>
      </c>
      <c r="U143" s="37"/>
      <c r="V143" s="37"/>
      <c r="W143" s="37"/>
      <c r="X143" s="37"/>
      <c r="Y143" s="37"/>
      <c r="Z143" s="37"/>
      <c r="AA143" s="37"/>
      <c r="AB143" s="37"/>
      <c r="AC143" s="37"/>
      <c r="AD143" s="37"/>
      <c r="AE143" s="37"/>
      <c r="AR143" s="226" t="s">
        <v>1753</v>
      </c>
      <c r="AT143" s="226" t="s">
        <v>200</v>
      </c>
      <c r="AU143" s="226" t="s">
        <v>82</v>
      </c>
      <c r="AY143" s="16" t="s">
        <v>128</v>
      </c>
      <c r="BE143" s="227">
        <f>IF(N143="základní",J143,0)</f>
        <v>0</v>
      </c>
      <c r="BF143" s="227">
        <f>IF(N143="snížená",J143,0)</f>
        <v>0</v>
      </c>
      <c r="BG143" s="227">
        <f>IF(N143="zákl. přenesená",J143,0)</f>
        <v>0</v>
      </c>
      <c r="BH143" s="227">
        <f>IF(N143="sníž. přenesená",J143,0)</f>
        <v>0</v>
      </c>
      <c r="BI143" s="227">
        <f>IF(N143="nulová",J143,0)</f>
        <v>0</v>
      </c>
      <c r="BJ143" s="16" t="s">
        <v>78</v>
      </c>
      <c r="BK143" s="227">
        <f>ROUND(I143*H143,2)</f>
        <v>0</v>
      </c>
      <c r="BL143" s="16" t="s">
        <v>1753</v>
      </c>
      <c r="BM143" s="226" t="s">
        <v>1754</v>
      </c>
    </row>
    <row r="144" s="2" customFormat="1">
      <c r="A144" s="37"/>
      <c r="B144" s="38"/>
      <c r="C144" s="39"/>
      <c r="D144" s="228" t="s">
        <v>160</v>
      </c>
      <c r="E144" s="39"/>
      <c r="F144" s="239" t="s">
        <v>1752</v>
      </c>
      <c r="G144" s="39"/>
      <c r="H144" s="39"/>
      <c r="I144" s="230"/>
      <c r="J144" s="39"/>
      <c r="K144" s="39"/>
      <c r="L144" s="43"/>
      <c r="M144" s="231"/>
      <c r="N144" s="232"/>
      <c r="O144" s="90"/>
      <c r="P144" s="90"/>
      <c r="Q144" s="90"/>
      <c r="R144" s="90"/>
      <c r="S144" s="90"/>
      <c r="T144" s="91"/>
      <c r="U144" s="37"/>
      <c r="V144" s="37"/>
      <c r="W144" s="37"/>
      <c r="X144" s="37"/>
      <c r="Y144" s="37"/>
      <c r="Z144" s="37"/>
      <c r="AA144" s="37"/>
      <c r="AB144" s="37"/>
      <c r="AC144" s="37"/>
      <c r="AD144" s="37"/>
      <c r="AE144" s="37"/>
      <c r="AT144" s="16" t="s">
        <v>160</v>
      </c>
      <c r="AU144" s="16" t="s">
        <v>82</v>
      </c>
    </row>
    <row r="145" s="12" customFormat="1" ht="22.8" customHeight="1">
      <c r="A145" s="12"/>
      <c r="B145" s="201"/>
      <c r="C145" s="202"/>
      <c r="D145" s="203" t="s">
        <v>72</v>
      </c>
      <c r="E145" s="233" t="s">
        <v>91</v>
      </c>
      <c r="F145" s="233" t="s">
        <v>294</v>
      </c>
      <c r="G145" s="202"/>
      <c r="H145" s="202"/>
      <c r="I145" s="205"/>
      <c r="J145" s="234">
        <f>BK145</f>
        <v>0</v>
      </c>
      <c r="K145" s="202"/>
      <c r="L145" s="207"/>
      <c r="M145" s="208"/>
      <c r="N145" s="209"/>
      <c r="O145" s="209"/>
      <c r="P145" s="210">
        <f>SUM(P146:P157)</f>
        <v>0</v>
      </c>
      <c r="Q145" s="209"/>
      <c r="R145" s="210">
        <f>SUM(R146:R157)</f>
        <v>0</v>
      </c>
      <c r="S145" s="209"/>
      <c r="T145" s="211">
        <f>SUM(T146:T157)</f>
        <v>0</v>
      </c>
      <c r="U145" s="12"/>
      <c r="V145" s="12"/>
      <c r="W145" s="12"/>
      <c r="X145" s="12"/>
      <c r="Y145" s="12"/>
      <c r="Z145" s="12"/>
      <c r="AA145" s="12"/>
      <c r="AB145" s="12"/>
      <c r="AC145" s="12"/>
      <c r="AD145" s="12"/>
      <c r="AE145" s="12"/>
      <c r="AR145" s="212" t="s">
        <v>78</v>
      </c>
      <c r="AT145" s="213" t="s">
        <v>72</v>
      </c>
      <c r="AU145" s="213" t="s">
        <v>78</v>
      </c>
      <c r="AY145" s="212" t="s">
        <v>128</v>
      </c>
      <c r="BK145" s="214">
        <f>SUM(BK146:BK157)</f>
        <v>0</v>
      </c>
    </row>
    <row r="146" s="2" customFormat="1">
      <c r="A146" s="37"/>
      <c r="B146" s="38"/>
      <c r="C146" s="215" t="s">
        <v>91</v>
      </c>
      <c r="D146" s="215" t="s">
        <v>129</v>
      </c>
      <c r="E146" s="216" t="s">
        <v>1755</v>
      </c>
      <c r="F146" s="217" t="s">
        <v>1756</v>
      </c>
      <c r="G146" s="218" t="s">
        <v>157</v>
      </c>
      <c r="H146" s="219">
        <v>140</v>
      </c>
      <c r="I146" s="220"/>
      <c r="J146" s="221">
        <f>ROUND(I146*H146,2)</f>
        <v>0</v>
      </c>
      <c r="K146" s="217" t="s">
        <v>1740</v>
      </c>
      <c r="L146" s="43"/>
      <c r="M146" s="222" t="s">
        <v>1</v>
      </c>
      <c r="N146" s="223" t="s">
        <v>38</v>
      </c>
      <c r="O146" s="90"/>
      <c r="P146" s="224">
        <f>O146*H146</f>
        <v>0</v>
      </c>
      <c r="Q146" s="224">
        <v>0</v>
      </c>
      <c r="R146" s="224">
        <f>Q146*H146</f>
        <v>0</v>
      </c>
      <c r="S146" s="224">
        <v>0</v>
      </c>
      <c r="T146" s="225">
        <f>S146*H146</f>
        <v>0</v>
      </c>
      <c r="U146" s="37"/>
      <c r="V146" s="37"/>
      <c r="W146" s="37"/>
      <c r="X146" s="37"/>
      <c r="Y146" s="37"/>
      <c r="Z146" s="37"/>
      <c r="AA146" s="37"/>
      <c r="AB146" s="37"/>
      <c r="AC146" s="37"/>
      <c r="AD146" s="37"/>
      <c r="AE146" s="37"/>
      <c r="AR146" s="226" t="s">
        <v>88</v>
      </c>
      <c r="AT146" s="226" t="s">
        <v>129</v>
      </c>
      <c r="AU146" s="226" t="s">
        <v>82</v>
      </c>
      <c r="AY146" s="16" t="s">
        <v>128</v>
      </c>
      <c r="BE146" s="227">
        <f>IF(N146="základní",J146,0)</f>
        <v>0</v>
      </c>
      <c r="BF146" s="227">
        <f>IF(N146="snížená",J146,0)</f>
        <v>0</v>
      </c>
      <c r="BG146" s="227">
        <f>IF(N146="zákl. přenesená",J146,0)</f>
        <v>0</v>
      </c>
      <c r="BH146" s="227">
        <f>IF(N146="sníž. přenesená",J146,0)</f>
        <v>0</v>
      </c>
      <c r="BI146" s="227">
        <f>IF(N146="nulová",J146,0)</f>
        <v>0</v>
      </c>
      <c r="BJ146" s="16" t="s">
        <v>78</v>
      </c>
      <c r="BK146" s="227">
        <f>ROUND(I146*H146,2)</f>
        <v>0</v>
      </c>
      <c r="BL146" s="16" t="s">
        <v>88</v>
      </c>
      <c r="BM146" s="226" t="s">
        <v>1757</v>
      </c>
    </row>
    <row r="147" s="2" customFormat="1">
      <c r="A147" s="37"/>
      <c r="B147" s="38"/>
      <c r="C147" s="39"/>
      <c r="D147" s="228" t="s">
        <v>160</v>
      </c>
      <c r="E147" s="39"/>
      <c r="F147" s="239" t="s">
        <v>1758</v>
      </c>
      <c r="G147" s="39"/>
      <c r="H147" s="39"/>
      <c r="I147" s="230"/>
      <c r="J147" s="39"/>
      <c r="K147" s="39"/>
      <c r="L147" s="43"/>
      <c r="M147" s="231"/>
      <c r="N147" s="232"/>
      <c r="O147" s="90"/>
      <c r="P147" s="90"/>
      <c r="Q147" s="90"/>
      <c r="R147" s="90"/>
      <c r="S147" s="90"/>
      <c r="T147" s="91"/>
      <c r="U147" s="37"/>
      <c r="V147" s="37"/>
      <c r="W147" s="37"/>
      <c r="X147" s="37"/>
      <c r="Y147" s="37"/>
      <c r="Z147" s="37"/>
      <c r="AA147" s="37"/>
      <c r="AB147" s="37"/>
      <c r="AC147" s="37"/>
      <c r="AD147" s="37"/>
      <c r="AE147" s="37"/>
      <c r="AT147" s="16" t="s">
        <v>160</v>
      </c>
      <c r="AU147" s="16" t="s">
        <v>82</v>
      </c>
    </row>
    <row r="148" s="2" customFormat="1">
      <c r="A148" s="37"/>
      <c r="B148" s="38"/>
      <c r="C148" s="215" t="s">
        <v>94</v>
      </c>
      <c r="D148" s="215" t="s">
        <v>129</v>
      </c>
      <c r="E148" s="216" t="s">
        <v>1759</v>
      </c>
      <c r="F148" s="217" t="s">
        <v>1760</v>
      </c>
      <c r="G148" s="218" t="s">
        <v>157</v>
      </c>
      <c r="H148" s="219">
        <v>140</v>
      </c>
      <c r="I148" s="220"/>
      <c r="J148" s="221">
        <f>ROUND(I148*H148,2)</f>
        <v>0</v>
      </c>
      <c r="K148" s="217" t="s">
        <v>1740</v>
      </c>
      <c r="L148" s="43"/>
      <c r="M148" s="222" t="s">
        <v>1</v>
      </c>
      <c r="N148" s="223" t="s">
        <v>38</v>
      </c>
      <c r="O148" s="90"/>
      <c r="P148" s="224">
        <f>O148*H148</f>
        <v>0</v>
      </c>
      <c r="Q148" s="224">
        <v>0</v>
      </c>
      <c r="R148" s="224">
        <f>Q148*H148</f>
        <v>0</v>
      </c>
      <c r="S148" s="224">
        <v>0</v>
      </c>
      <c r="T148" s="225">
        <f>S148*H148</f>
        <v>0</v>
      </c>
      <c r="U148" s="37"/>
      <c r="V148" s="37"/>
      <c r="W148" s="37"/>
      <c r="X148" s="37"/>
      <c r="Y148" s="37"/>
      <c r="Z148" s="37"/>
      <c r="AA148" s="37"/>
      <c r="AB148" s="37"/>
      <c r="AC148" s="37"/>
      <c r="AD148" s="37"/>
      <c r="AE148" s="37"/>
      <c r="AR148" s="226" t="s">
        <v>88</v>
      </c>
      <c r="AT148" s="226" t="s">
        <v>129</v>
      </c>
      <c r="AU148" s="226" t="s">
        <v>82</v>
      </c>
      <c r="AY148" s="16" t="s">
        <v>128</v>
      </c>
      <c r="BE148" s="227">
        <f>IF(N148="základní",J148,0)</f>
        <v>0</v>
      </c>
      <c r="BF148" s="227">
        <f>IF(N148="snížená",J148,0)</f>
        <v>0</v>
      </c>
      <c r="BG148" s="227">
        <f>IF(N148="zákl. přenesená",J148,0)</f>
        <v>0</v>
      </c>
      <c r="BH148" s="227">
        <f>IF(N148="sníž. přenesená",J148,0)</f>
        <v>0</v>
      </c>
      <c r="BI148" s="227">
        <f>IF(N148="nulová",J148,0)</f>
        <v>0</v>
      </c>
      <c r="BJ148" s="16" t="s">
        <v>78</v>
      </c>
      <c r="BK148" s="227">
        <f>ROUND(I148*H148,2)</f>
        <v>0</v>
      </c>
      <c r="BL148" s="16" t="s">
        <v>88</v>
      </c>
      <c r="BM148" s="226" t="s">
        <v>1761</v>
      </c>
    </row>
    <row r="149" s="2" customFormat="1">
      <c r="A149" s="37"/>
      <c r="B149" s="38"/>
      <c r="C149" s="39"/>
      <c r="D149" s="228" t="s">
        <v>160</v>
      </c>
      <c r="E149" s="39"/>
      <c r="F149" s="239" t="s">
        <v>1762</v>
      </c>
      <c r="G149" s="39"/>
      <c r="H149" s="39"/>
      <c r="I149" s="230"/>
      <c r="J149" s="39"/>
      <c r="K149" s="39"/>
      <c r="L149" s="43"/>
      <c r="M149" s="231"/>
      <c r="N149" s="232"/>
      <c r="O149" s="90"/>
      <c r="P149" s="90"/>
      <c r="Q149" s="90"/>
      <c r="R149" s="90"/>
      <c r="S149" s="90"/>
      <c r="T149" s="91"/>
      <c r="U149" s="37"/>
      <c r="V149" s="37"/>
      <c r="W149" s="37"/>
      <c r="X149" s="37"/>
      <c r="Y149" s="37"/>
      <c r="Z149" s="37"/>
      <c r="AA149" s="37"/>
      <c r="AB149" s="37"/>
      <c r="AC149" s="37"/>
      <c r="AD149" s="37"/>
      <c r="AE149" s="37"/>
      <c r="AT149" s="16" t="s">
        <v>160</v>
      </c>
      <c r="AU149" s="16" t="s">
        <v>82</v>
      </c>
    </row>
    <row r="150" s="2" customFormat="1" ht="33" customHeight="1">
      <c r="A150" s="37"/>
      <c r="B150" s="38"/>
      <c r="C150" s="215" t="s">
        <v>97</v>
      </c>
      <c r="D150" s="215" t="s">
        <v>129</v>
      </c>
      <c r="E150" s="216" t="s">
        <v>1763</v>
      </c>
      <c r="F150" s="217" t="s">
        <v>1764</v>
      </c>
      <c r="G150" s="218" t="s">
        <v>157</v>
      </c>
      <c r="H150" s="219">
        <v>140</v>
      </c>
      <c r="I150" s="220"/>
      <c r="J150" s="221">
        <f>ROUND(I150*H150,2)</f>
        <v>0</v>
      </c>
      <c r="K150" s="217" t="s">
        <v>1740</v>
      </c>
      <c r="L150" s="43"/>
      <c r="M150" s="222" t="s">
        <v>1</v>
      </c>
      <c r="N150" s="223" t="s">
        <v>38</v>
      </c>
      <c r="O150" s="90"/>
      <c r="P150" s="224">
        <f>O150*H150</f>
        <v>0</v>
      </c>
      <c r="Q150" s="224">
        <v>0</v>
      </c>
      <c r="R150" s="224">
        <f>Q150*H150</f>
        <v>0</v>
      </c>
      <c r="S150" s="224">
        <v>0</v>
      </c>
      <c r="T150" s="225">
        <f>S150*H150</f>
        <v>0</v>
      </c>
      <c r="U150" s="37"/>
      <c r="V150" s="37"/>
      <c r="W150" s="37"/>
      <c r="X150" s="37"/>
      <c r="Y150" s="37"/>
      <c r="Z150" s="37"/>
      <c r="AA150" s="37"/>
      <c r="AB150" s="37"/>
      <c r="AC150" s="37"/>
      <c r="AD150" s="37"/>
      <c r="AE150" s="37"/>
      <c r="AR150" s="226" t="s">
        <v>88</v>
      </c>
      <c r="AT150" s="226" t="s">
        <v>129</v>
      </c>
      <c r="AU150" s="226" t="s">
        <v>82</v>
      </c>
      <c r="AY150" s="16" t="s">
        <v>128</v>
      </c>
      <c r="BE150" s="227">
        <f>IF(N150="základní",J150,0)</f>
        <v>0</v>
      </c>
      <c r="BF150" s="227">
        <f>IF(N150="snížená",J150,0)</f>
        <v>0</v>
      </c>
      <c r="BG150" s="227">
        <f>IF(N150="zákl. přenesená",J150,0)</f>
        <v>0</v>
      </c>
      <c r="BH150" s="227">
        <f>IF(N150="sníž. přenesená",J150,0)</f>
        <v>0</v>
      </c>
      <c r="BI150" s="227">
        <f>IF(N150="nulová",J150,0)</f>
        <v>0</v>
      </c>
      <c r="BJ150" s="16" t="s">
        <v>78</v>
      </c>
      <c r="BK150" s="227">
        <f>ROUND(I150*H150,2)</f>
        <v>0</v>
      </c>
      <c r="BL150" s="16" t="s">
        <v>88</v>
      </c>
      <c r="BM150" s="226" t="s">
        <v>1765</v>
      </c>
    </row>
    <row r="151" s="2" customFormat="1">
      <c r="A151" s="37"/>
      <c r="B151" s="38"/>
      <c r="C151" s="39"/>
      <c r="D151" s="228" t="s">
        <v>160</v>
      </c>
      <c r="E151" s="39"/>
      <c r="F151" s="239" t="s">
        <v>1766</v>
      </c>
      <c r="G151" s="39"/>
      <c r="H151" s="39"/>
      <c r="I151" s="230"/>
      <c r="J151" s="39"/>
      <c r="K151" s="39"/>
      <c r="L151" s="43"/>
      <c r="M151" s="231"/>
      <c r="N151" s="232"/>
      <c r="O151" s="90"/>
      <c r="P151" s="90"/>
      <c r="Q151" s="90"/>
      <c r="R151" s="90"/>
      <c r="S151" s="90"/>
      <c r="T151" s="91"/>
      <c r="U151" s="37"/>
      <c r="V151" s="37"/>
      <c r="W151" s="37"/>
      <c r="X151" s="37"/>
      <c r="Y151" s="37"/>
      <c r="Z151" s="37"/>
      <c r="AA151" s="37"/>
      <c r="AB151" s="37"/>
      <c r="AC151" s="37"/>
      <c r="AD151" s="37"/>
      <c r="AE151" s="37"/>
      <c r="AT151" s="16" t="s">
        <v>160</v>
      </c>
      <c r="AU151" s="16" t="s">
        <v>82</v>
      </c>
    </row>
    <row r="152" s="2" customFormat="1">
      <c r="A152" s="37"/>
      <c r="B152" s="38"/>
      <c r="C152" s="215" t="s">
        <v>100</v>
      </c>
      <c r="D152" s="215" t="s">
        <v>129</v>
      </c>
      <c r="E152" s="216" t="s">
        <v>1767</v>
      </c>
      <c r="F152" s="217" t="s">
        <v>1768</v>
      </c>
      <c r="G152" s="218" t="s">
        <v>157</v>
      </c>
      <c r="H152" s="219">
        <v>140</v>
      </c>
      <c r="I152" s="220"/>
      <c r="J152" s="221">
        <f>ROUND(I152*H152,2)</f>
        <v>0</v>
      </c>
      <c r="K152" s="217" t="s">
        <v>1740</v>
      </c>
      <c r="L152" s="43"/>
      <c r="M152" s="222" t="s">
        <v>1</v>
      </c>
      <c r="N152" s="223" t="s">
        <v>38</v>
      </c>
      <c r="O152" s="90"/>
      <c r="P152" s="224">
        <f>O152*H152</f>
        <v>0</v>
      </c>
      <c r="Q152" s="224">
        <v>0</v>
      </c>
      <c r="R152" s="224">
        <f>Q152*H152</f>
        <v>0</v>
      </c>
      <c r="S152" s="224">
        <v>0</v>
      </c>
      <c r="T152" s="225">
        <f>S152*H152</f>
        <v>0</v>
      </c>
      <c r="U152" s="37"/>
      <c r="V152" s="37"/>
      <c r="W152" s="37"/>
      <c r="X152" s="37"/>
      <c r="Y152" s="37"/>
      <c r="Z152" s="37"/>
      <c r="AA152" s="37"/>
      <c r="AB152" s="37"/>
      <c r="AC152" s="37"/>
      <c r="AD152" s="37"/>
      <c r="AE152" s="37"/>
      <c r="AR152" s="226" t="s">
        <v>88</v>
      </c>
      <c r="AT152" s="226" t="s">
        <v>129</v>
      </c>
      <c r="AU152" s="226" t="s">
        <v>82</v>
      </c>
      <c r="AY152" s="16" t="s">
        <v>128</v>
      </c>
      <c r="BE152" s="227">
        <f>IF(N152="základní",J152,0)</f>
        <v>0</v>
      </c>
      <c r="BF152" s="227">
        <f>IF(N152="snížená",J152,0)</f>
        <v>0</v>
      </c>
      <c r="BG152" s="227">
        <f>IF(N152="zákl. přenesená",J152,0)</f>
        <v>0</v>
      </c>
      <c r="BH152" s="227">
        <f>IF(N152="sníž. přenesená",J152,0)</f>
        <v>0</v>
      </c>
      <c r="BI152" s="227">
        <f>IF(N152="nulová",J152,0)</f>
        <v>0</v>
      </c>
      <c r="BJ152" s="16" t="s">
        <v>78</v>
      </c>
      <c r="BK152" s="227">
        <f>ROUND(I152*H152,2)</f>
        <v>0</v>
      </c>
      <c r="BL152" s="16" t="s">
        <v>88</v>
      </c>
      <c r="BM152" s="226" t="s">
        <v>1769</v>
      </c>
    </row>
    <row r="153" s="2" customFormat="1">
      <c r="A153" s="37"/>
      <c r="B153" s="38"/>
      <c r="C153" s="39"/>
      <c r="D153" s="228" t="s">
        <v>160</v>
      </c>
      <c r="E153" s="39"/>
      <c r="F153" s="239" t="s">
        <v>1770</v>
      </c>
      <c r="G153" s="39"/>
      <c r="H153" s="39"/>
      <c r="I153" s="230"/>
      <c r="J153" s="39"/>
      <c r="K153" s="39"/>
      <c r="L153" s="43"/>
      <c r="M153" s="231"/>
      <c r="N153" s="232"/>
      <c r="O153" s="90"/>
      <c r="P153" s="90"/>
      <c r="Q153" s="90"/>
      <c r="R153" s="90"/>
      <c r="S153" s="90"/>
      <c r="T153" s="91"/>
      <c r="U153" s="37"/>
      <c r="V153" s="37"/>
      <c r="W153" s="37"/>
      <c r="X153" s="37"/>
      <c r="Y153" s="37"/>
      <c r="Z153" s="37"/>
      <c r="AA153" s="37"/>
      <c r="AB153" s="37"/>
      <c r="AC153" s="37"/>
      <c r="AD153" s="37"/>
      <c r="AE153" s="37"/>
      <c r="AT153" s="16" t="s">
        <v>160</v>
      </c>
      <c r="AU153" s="16" t="s">
        <v>82</v>
      </c>
    </row>
    <row r="154" s="2" customFormat="1">
      <c r="A154" s="37"/>
      <c r="B154" s="38"/>
      <c r="C154" s="215" t="s">
        <v>136</v>
      </c>
      <c r="D154" s="215" t="s">
        <v>129</v>
      </c>
      <c r="E154" s="216" t="s">
        <v>313</v>
      </c>
      <c r="F154" s="217" t="s">
        <v>314</v>
      </c>
      <c r="G154" s="218" t="s">
        <v>157</v>
      </c>
      <c r="H154" s="219">
        <v>140</v>
      </c>
      <c r="I154" s="220"/>
      <c r="J154" s="221">
        <f>ROUND(I154*H154,2)</f>
        <v>0</v>
      </c>
      <c r="K154" s="217" t="s">
        <v>1740</v>
      </c>
      <c r="L154" s="43"/>
      <c r="M154" s="222" t="s">
        <v>1</v>
      </c>
      <c r="N154" s="223" t="s">
        <v>38</v>
      </c>
      <c r="O154" s="90"/>
      <c r="P154" s="224">
        <f>O154*H154</f>
        <v>0</v>
      </c>
      <c r="Q154" s="224">
        <v>0</v>
      </c>
      <c r="R154" s="224">
        <f>Q154*H154</f>
        <v>0</v>
      </c>
      <c r="S154" s="224">
        <v>0</v>
      </c>
      <c r="T154" s="225">
        <f>S154*H154</f>
        <v>0</v>
      </c>
      <c r="U154" s="37"/>
      <c r="V154" s="37"/>
      <c r="W154" s="37"/>
      <c r="X154" s="37"/>
      <c r="Y154" s="37"/>
      <c r="Z154" s="37"/>
      <c r="AA154" s="37"/>
      <c r="AB154" s="37"/>
      <c r="AC154" s="37"/>
      <c r="AD154" s="37"/>
      <c r="AE154" s="37"/>
      <c r="AR154" s="226" t="s">
        <v>88</v>
      </c>
      <c r="AT154" s="226" t="s">
        <v>129</v>
      </c>
      <c r="AU154" s="226" t="s">
        <v>82</v>
      </c>
      <c r="AY154" s="16" t="s">
        <v>128</v>
      </c>
      <c r="BE154" s="227">
        <f>IF(N154="základní",J154,0)</f>
        <v>0</v>
      </c>
      <c r="BF154" s="227">
        <f>IF(N154="snížená",J154,0)</f>
        <v>0</v>
      </c>
      <c r="BG154" s="227">
        <f>IF(N154="zákl. přenesená",J154,0)</f>
        <v>0</v>
      </c>
      <c r="BH154" s="227">
        <f>IF(N154="sníž. přenesená",J154,0)</f>
        <v>0</v>
      </c>
      <c r="BI154" s="227">
        <f>IF(N154="nulová",J154,0)</f>
        <v>0</v>
      </c>
      <c r="BJ154" s="16" t="s">
        <v>78</v>
      </c>
      <c r="BK154" s="227">
        <f>ROUND(I154*H154,2)</f>
        <v>0</v>
      </c>
      <c r="BL154" s="16" t="s">
        <v>88</v>
      </c>
      <c r="BM154" s="226" t="s">
        <v>1771</v>
      </c>
    </row>
    <row r="155" s="2" customFormat="1">
      <c r="A155" s="37"/>
      <c r="B155" s="38"/>
      <c r="C155" s="39"/>
      <c r="D155" s="228" t="s">
        <v>160</v>
      </c>
      <c r="E155" s="39"/>
      <c r="F155" s="239" t="s">
        <v>316</v>
      </c>
      <c r="G155" s="39"/>
      <c r="H155" s="39"/>
      <c r="I155" s="230"/>
      <c r="J155" s="39"/>
      <c r="K155" s="39"/>
      <c r="L155" s="43"/>
      <c r="M155" s="231"/>
      <c r="N155" s="232"/>
      <c r="O155" s="90"/>
      <c r="P155" s="90"/>
      <c r="Q155" s="90"/>
      <c r="R155" s="90"/>
      <c r="S155" s="90"/>
      <c r="T155" s="91"/>
      <c r="U155" s="37"/>
      <c r="V155" s="37"/>
      <c r="W155" s="37"/>
      <c r="X155" s="37"/>
      <c r="Y155" s="37"/>
      <c r="Z155" s="37"/>
      <c r="AA155" s="37"/>
      <c r="AB155" s="37"/>
      <c r="AC155" s="37"/>
      <c r="AD155" s="37"/>
      <c r="AE155" s="37"/>
      <c r="AT155" s="16" t="s">
        <v>160</v>
      </c>
      <c r="AU155" s="16" t="s">
        <v>82</v>
      </c>
    </row>
    <row r="156" s="2" customFormat="1" ht="33" customHeight="1">
      <c r="A156" s="37"/>
      <c r="B156" s="38"/>
      <c r="C156" s="215" t="s">
        <v>210</v>
      </c>
      <c r="D156" s="215" t="s">
        <v>129</v>
      </c>
      <c r="E156" s="216" t="s">
        <v>1772</v>
      </c>
      <c r="F156" s="217" t="s">
        <v>1773</v>
      </c>
      <c r="G156" s="218" t="s">
        <v>157</v>
      </c>
      <c r="H156" s="219">
        <v>140</v>
      </c>
      <c r="I156" s="220"/>
      <c r="J156" s="221">
        <f>ROUND(I156*H156,2)</f>
        <v>0</v>
      </c>
      <c r="K156" s="217" t="s">
        <v>1740</v>
      </c>
      <c r="L156" s="43"/>
      <c r="M156" s="222" t="s">
        <v>1</v>
      </c>
      <c r="N156" s="223" t="s">
        <v>38</v>
      </c>
      <c r="O156" s="90"/>
      <c r="P156" s="224">
        <f>O156*H156</f>
        <v>0</v>
      </c>
      <c r="Q156" s="224">
        <v>0</v>
      </c>
      <c r="R156" s="224">
        <f>Q156*H156</f>
        <v>0</v>
      </c>
      <c r="S156" s="224">
        <v>0</v>
      </c>
      <c r="T156" s="225">
        <f>S156*H156</f>
        <v>0</v>
      </c>
      <c r="U156" s="37"/>
      <c r="V156" s="37"/>
      <c r="W156" s="37"/>
      <c r="X156" s="37"/>
      <c r="Y156" s="37"/>
      <c r="Z156" s="37"/>
      <c r="AA156" s="37"/>
      <c r="AB156" s="37"/>
      <c r="AC156" s="37"/>
      <c r="AD156" s="37"/>
      <c r="AE156" s="37"/>
      <c r="AR156" s="226" t="s">
        <v>88</v>
      </c>
      <c r="AT156" s="226" t="s">
        <v>129</v>
      </c>
      <c r="AU156" s="226" t="s">
        <v>82</v>
      </c>
      <c r="AY156" s="16" t="s">
        <v>128</v>
      </c>
      <c r="BE156" s="227">
        <f>IF(N156="základní",J156,0)</f>
        <v>0</v>
      </c>
      <c r="BF156" s="227">
        <f>IF(N156="snížená",J156,0)</f>
        <v>0</v>
      </c>
      <c r="BG156" s="227">
        <f>IF(N156="zákl. přenesená",J156,0)</f>
        <v>0</v>
      </c>
      <c r="BH156" s="227">
        <f>IF(N156="sníž. přenesená",J156,0)</f>
        <v>0</v>
      </c>
      <c r="BI156" s="227">
        <f>IF(N156="nulová",J156,0)</f>
        <v>0</v>
      </c>
      <c r="BJ156" s="16" t="s">
        <v>78</v>
      </c>
      <c r="BK156" s="227">
        <f>ROUND(I156*H156,2)</f>
        <v>0</v>
      </c>
      <c r="BL156" s="16" t="s">
        <v>88</v>
      </c>
      <c r="BM156" s="226" t="s">
        <v>1774</v>
      </c>
    </row>
    <row r="157" s="2" customFormat="1">
      <c r="A157" s="37"/>
      <c r="B157" s="38"/>
      <c r="C157" s="39"/>
      <c r="D157" s="228" t="s">
        <v>160</v>
      </c>
      <c r="E157" s="39"/>
      <c r="F157" s="239" t="s">
        <v>1775</v>
      </c>
      <c r="G157" s="39"/>
      <c r="H157" s="39"/>
      <c r="I157" s="230"/>
      <c r="J157" s="39"/>
      <c r="K157" s="39"/>
      <c r="L157" s="43"/>
      <c r="M157" s="231"/>
      <c r="N157" s="232"/>
      <c r="O157" s="90"/>
      <c r="P157" s="90"/>
      <c r="Q157" s="90"/>
      <c r="R157" s="90"/>
      <c r="S157" s="90"/>
      <c r="T157" s="91"/>
      <c r="U157" s="37"/>
      <c r="V157" s="37"/>
      <c r="W157" s="37"/>
      <c r="X157" s="37"/>
      <c r="Y157" s="37"/>
      <c r="Z157" s="37"/>
      <c r="AA157" s="37"/>
      <c r="AB157" s="37"/>
      <c r="AC157" s="37"/>
      <c r="AD157" s="37"/>
      <c r="AE157" s="37"/>
      <c r="AT157" s="16" t="s">
        <v>160</v>
      </c>
      <c r="AU157" s="16" t="s">
        <v>82</v>
      </c>
    </row>
    <row r="158" s="12" customFormat="1" ht="22.8" customHeight="1">
      <c r="A158" s="12"/>
      <c r="B158" s="201"/>
      <c r="C158" s="202"/>
      <c r="D158" s="203" t="s">
        <v>72</v>
      </c>
      <c r="E158" s="233" t="s">
        <v>659</v>
      </c>
      <c r="F158" s="233" t="s">
        <v>660</v>
      </c>
      <c r="G158" s="202"/>
      <c r="H158" s="202"/>
      <c r="I158" s="205"/>
      <c r="J158" s="234">
        <f>BK158</f>
        <v>0</v>
      </c>
      <c r="K158" s="202"/>
      <c r="L158" s="207"/>
      <c r="M158" s="208"/>
      <c r="N158" s="209"/>
      <c r="O158" s="209"/>
      <c r="P158" s="210">
        <f>SUM(P159:P174)</f>
        <v>0</v>
      </c>
      <c r="Q158" s="209"/>
      <c r="R158" s="210">
        <f>SUM(R159:R174)</f>
        <v>0</v>
      </c>
      <c r="S158" s="209"/>
      <c r="T158" s="211">
        <f>SUM(T159:T174)</f>
        <v>0</v>
      </c>
      <c r="U158" s="12"/>
      <c r="V158" s="12"/>
      <c r="W158" s="12"/>
      <c r="X158" s="12"/>
      <c r="Y158" s="12"/>
      <c r="Z158" s="12"/>
      <c r="AA158" s="12"/>
      <c r="AB158" s="12"/>
      <c r="AC158" s="12"/>
      <c r="AD158" s="12"/>
      <c r="AE158" s="12"/>
      <c r="AR158" s="212" t="s">
        <v>78</v>
      </c>
      <c r="AT158" s="213" t="s">
        <v>72</v>
      </c>
      <c r="AU158" s="213" t="s">
        <v>78</v>
      </c>
      <c r="AY158" s="212" t="s">
        <v>128</v>
      </c>
      <c r="BK158" s="214">
        <f>SUM(BK159:BK174)</f>
        <v>0</v>
      </c>
    </row>
    <row r="159" s="2" customFormat="1" ht="21.75" customHeight="1">
      <c r="A159" s="37"/>
      <c r="B159" s="38"/>
      <c r="C159" s="215" t="s">
        <v>217</v>
      </c>
      <c r="D159" s="215" t="s">
        <v>129</v>
      </c>
      <c r="E159" s="216" t="s">
        <v>1776</v>
      </c>
      <c r="F159" s="217" t="s">
        <v>1777</v>
      </c>
      <c r="G159" s="218" t="s">
        <v>220</v>
      </c>
      <c r="H159" s="219">
        <v>14.699999999999999</v>
      </c>
      <c r="I159" s="220"/>
      <c r="J159" s="221">
        <f>ROUND(I159*H159,2)</f>
        <v>0</v>
      </c>
      <c r="K159" s="217" t="s">
        <v>1740</v>
      </c>
      <c r="L159" s="43"/>
      <c r="M159" s="222" t="s">
        <v>1</v>
      </c>
      <c r="N159" s="223" t="s">
        <v>38</v>
      </c>
      <c r="O159" s="90"/>
      <c r="P159" s="224">
        <f>O159*H159</f>
        <v>0</v>
      </c>
      <c r="Q159" s="224">
        <v>0</v>
      </c>
      <c r="R159" s="224">
        <f>Q159*H159</f>
        <v>0</v>
      </c>
      <c r="S159" s="224">
        <v>0</v>
      </c>
      <c r="T159" s="225">
        <f>S159*H159</f>
        <v>0</v>
      </c>
      <c r="U159" s="37"/>
      <c r="V159" s="37"/>
      <c r="W159" s="37"/>
      <c r="X159" s="37"/>
      <c r="Y159" s="37"/>
      <c r="Z159" s="37"/>
      <c r="AA159" s="37"/>
      <c r="AB159" s="37"/>
      <c r="AC159" s="37"/>
      <c r="AD159" s="37"/>
      <c r="AE159" s="37"/>
      <c r="AR159" s="226" t="s">
        <v>88</v>
      </c>
      <c r="AT159" s="226" t="s">
        <v>129</v>
      </c>
      <c r="AU159" s="226" t="s">
        <v>82</v>
      </c>
      <c r="AY159" s="16" t="s">
        <v>128</v>
      </c>
      <c r="BE159" s="227">
        <f>IF(N159="základní",J159,0)</f>
        <v>0</v>
      </c>
      <c r="BF159" s="227">
        <f>IF(N159="snížená",J159,0)</f>
        <v>0</v>
      </c>
      <c r="BG159" s="227">
        <f>IF(N159="zákl. přenesená",J159,0)</f>
        <v>0</v>
      </c>
      <c r="BH159" s="227">
        <f>IF(N159="sníž. přenesená",J159,0)</f>
        <v>0</v>
      </c>
      <c r="BI159" s="227">
        <f>IF(N159="nulová",J159,0)</f>
        <v>0</v>
      </c>
      <c r="BJ159" s="16" t="s">
        <v>78</v>
      </c>
      <c r="BK159" s="227">
        <f>ROUND(I159*H159,2)</f>
        <v>0</v>
      </c>
      <c r="BL159" s="16" t="s">
        <v>88</v>
      </c>
      <c r="BM159" s="226" t="s">
        <v>1778</v>
      </c>
    </row>
    <row r="160" s="2" customFormat="1">
      <c r="A160" s="37"/>
      <c r="B160" s="38"/>
      <c r="C160" s="39"/>
      <c r="D160" s="228" t="s">
        <v>160</v>
      </c>
      <c r="E160" s="39"/>
      <c r="F160" s="239" t="s">
        <v>1779</v>
      </c>
      <c r="G160" s="39"/>
      <c r="H160" s="39"/>
      <c r="I160" s="230"/>
      <c r="J160" s="39"/>
      <c r="K160" s="39"/>
      <c r="L160" s="43"/>
      <c r="M160" s="231"/>
      <c r="N160" s="232"/>
      <c r="O160" s="90"/>
      <c r="P160" s="90"/>
      <c r="Q160" s="90"/>
      <c r="R160" s="90"/>
      <c r="S160" s="90"/>
      <c r="T160" s="91"/>
      <c r="U160" s="37"/>
      <c r="V160" s="37"/>
      <c r="W160" s="37"/>
      <c r="X160" s="37"/>
      <c r="Y160" s="37"/>
      <c r="Z160" s="37"/>
      <c r="AA160" s="37"/>
      <c r="AB160" s="37"/>
      <c r="AC160" s="37"/>
      <c r="AD160" s="37"/>
      <c r="AE160" s="37"/>
      <c r="AT160" s="16" t="s">
        <v>160</v>
      </c>
      <c r="AU160" s="16" t="s">
        <v>82</v>
      </c>
    </row>
    <row r="161" s="13" customFormat="1">
      <c r="A161" s="13"/>
      <c r="B161" s="240"/>
      <c r="C161" s="241"/>
      <c r="D161" s="228" t="s">
        <v>162</v>
      </c>
      <c r="E161" s="242" t="s">
        <v>1</v>
      </c>
      <c r="F161" s="243" t="s">
        <v>1780</v>
      </c>
      <c r="G161" s="241"/>
      <c r="H161" s="244">
        <v>14.699999999999999</v>
      </c>
      <c r="I161" s="245"/>
      <c r="J161" s="241"/>
      <c r="K161" s="241"/>
      <c r="L161" s="246"/>
      <c r="M161" s="247"/>
      <c r="N161" s="248"/>
      <c r="O161" s="248"/>
      <c r="P161" s="248"/>
      <c r="Q161" s="248"/>
      <c r="R161" s="248"/>
      <c r="S161" s="248"/>
      <c r="T161" s="249"/>
      <c r="U161" s="13"/>
      <c r="V161" s="13"/>
      <c r="W161" s="13"/>
      <c r="X161" s="13"/>
      <c r="Y161" s="13"/>
      <c r="Z161" s="13"/>
      <c r="AA161" s="13"/>
      <c r="AB161" s="13"/>
      <c r="AC161" s="13"/>
      <c r="AD161" s="13"/>
      <c r="AE161" s="13"/>
      <c r="AT161" s="250" t="s">
        <v>162</v>
      </c>
      <c r="AU161" s="250" t="s">
        <v>82</v>
      </c>
      <c r="AV161" s="13" t="s">
        <v>82</v>
      </c>
      <c r="AW161" s="13" t="s">
        <v>30</v>
      </c>
      <c r="AX161" s="13" t="s">
        <v>78</v>
      </c>
      <c r="AY161" s="250" t="s">
        <v>128</v>
      </c>
    </row>
    <row r="162" s="2" customFormat="1">
      <c r="A162" s="37"/>
      <c r="B162" s="38"/>
      <c r="C162" s="215" t="s">
        <v>223</v>
      </c>
      <c r="D162" s="215" t="s">
        <v>129</v>
      </c>
      <c r="E162" s="216" t="s">
        <v>1781</v>
      </c>
      <c r="F162" s="217" t="s">
        <v>1782</v>
      </c>
      <c r="G162" s="218" t="s">
        <v>220</v>
      </c>
      <c r="H162" s="219">
        <v>406.69999999999999</v>
      </c>
      <c r="I162" s="220"/>
      <c r="J162" s="221">
        <f>ROUND(I162*H162,2)</f>
        <v>0</v>
      </c>
      <c r="K162" s="217" t="s">
        <v>1740</v>
      </c>
      <c r="L162" s="43"/>
      <c r="M162" s="222" t="s">
        <v>1</v>
      </c>
      <c r="N162" s="223" t="s">
        <v>38</v>
      </c>
      <c r="O162" s="90"/>
      <c r="P162" s="224">
        <f>O162*H162</f>
        <v>0</v>
      </c>
      <c r="Q162" s="224">
        <v>0</v>
      </c>
      <c r="R162" s="224">
        <f>Q162*H162</f>
        <v>0</v>
      </c>
      <c r="S162" s="224">
        <v>0</v>
      </c>
      <c r="T162" s="225">
        <f>S162*H162</f>
        <v>0</v>
      </c>
      <c r="U162" s="37"/>
      <c r="V162" s="37"/>
      <c r="W162" s="37"/>
      <c r="X162" s="37"/>
      <c r="Y162" s="37"/>
      <c r="Z162" s="37"/>
      <c r="AA162" s="37"/>
      <c r="AB162" s="37"/>
      <c r="AC162" s="37"/>
      <c r="AD162" s="37"/>
      <c r="AE162" s="37"/>
      <c r="AR162" s="226" t="s">
        <v>88</v>
      </c>
      <c r="AT162" s="226" t="s">
        <v>129</v>
      </c>
      <c r="AU162" s="226" t="s">
        <v>82</v>
      </c>
      <c r="AY162" s="16" t="s">
        <v>128</v>
      </c>
      <c r="BE162" s="227">
        <f>IF(N162="základní",J162,0)</f>
        <v>0</v>
      </c>
      <c r="BF162" s="227">
        <f>IF(N162="snížená",J162,0)</f>
        <v>0</v>
      </c>
      <c r="BG162" s="227">
        <f>IF(N162="zákl. přenesená",J162,0)</f>
        <v>0</v>
      </c>
      <c r="BH162" s="227">
        <f>IF(N162="sníž. přenesená",J162,0)</f>
        <v>0</v>
      </c>
      <c r="BI162" s="227">
        <f>IF(N162="nulová",J162,0)</f>
        <v>0</v>
      </c>
      <c r="BJ162" s="16" t="s">
        <v>78</v>
      </c>
      <c r="BK162" s="227">
        <f>ROUND(I162*H162,2)</f>
        <v>0</v>
      </c>
      <c r="BL162" s="16" t="s">
        <v>88</v>
      </c>
      <c r="BM162" s="226" t="s">
        <v>1783</v>
      </c>
    </row>
    <row r="163" s="2" customFormat="1">
      <c r="A163" s="37"/>
      <c r="B163" s="38"/>
      <c r="C163" s="39"/>
      <c r="D163" s="228" t="s">
        <v>160</v>
      </c>
      <c r="E163" s="39"/>
      <c r="F163" s="239" t="s">
        <v>1784</v>
      </c>
      <c r="G163" s="39"/>
      <c r="H163" s="39"/>
      <c r="I163" s="230"/>
      <c r="J163" s="39"/>
      <c r="K163" s="39"/>
      <c r="L163" s="43"/>
      <c r="M163" s="231"/>
      <c r="N163" s="232"/>
      <c r="O163" s="90"/>
      <c r="P163" s="90"/>
      <c r="Q163" s="90"/>
      <c r="R163" s="90"/>
      <c r="S163" s="90"/>
      <c r="T163" s="91"/>
      <c r="U163" s="37"/>
      <c r="V163" s="37"/>
      <c r="W163" s="37"/>
      <c r="X163" s="37"/>
      <c r="Y163" s="37"/>
      <c r="Z163" s="37"/>
      <c r="AA163" s="37"/>
      <c r="AB163" s="37"/>
      <c r="AC163" s="37"/>
      <c r="AD163" s="37"/>
      <c r="AE163" s="37"/>
      <c r="AT163" s="16" t="s">
        <v>160</v>
      </c>
      <c r="AU163" s="16" t="s">
        <v>82</v>
      </c>
    </row>
    <row r="164" s="13" customFormat="1">
      <c r="A164" s="13"/>
      <c r="B164" s="240"/>
      <c r="C164" s="241"/>
      <c r="D164" s="228" t="s">
        <v>162</v>
      </c>
      <c r="E164" s="242" t="s">
        <v>1</v>
      </c>
      <c r="F164" s="243" t="s">
        <v>1785</v>
      </c>
      <c r="G164" s="241"/>
      <c r="H164" s="244">
        <v>406.69999999999999</v>
      </c>
      <c r="I164" s="245"/>
      <c r="J164" s="241"/>
      <c r="K164" s="241"/>
      <c r="L164" s="246"/>
      <c r="M164" s="247"/>
      <c r="N164" s="248"/>
      <c r="O164" s="248"/>
      <c r="P164" s="248"/>
      <c r="Q164" s="248"/>
      <c r="R164" s="248"/>
      <c r="S164" s="248"/>
      <c r="T164" s="249"/>
      <c r="U164" s="13"/>
      <c r="V164" s="13"/>
      <c r="W164" s="13"/>
      <c r="X164" s="13"/>
      <c r="Y164" s="13"/>
      <c r="Z164" s="13"/>
      <c r="AA164" s="13"/>
      <c r="AB164" s="13"/>
      <c r="AC164" s="13"/>
      <c r="AD164" s="13"/>
      <c r="AE164" s="13"/>
      <c r="AT164" s="250" t="s">
        <v>162</v>
      </c>
      <c r="AU164" s="250" t="s">
        <v>82</v>
      </c>
      <c r="AV164" s="13" t="s">
        <v>82</v>
      </c>
      <c r="AW164" s="13" t="s">
        <v>30</v>
      </c>
      <c r="AX164" s="13" t="s">
        <v>78</v>
      </c>
      <c r="AY164" s="250" t="s">
        <v>128</v>
      </c>
    </row>
    <row r="165" s="2" customFormat="1">
      <c r="A165" s="37"/>
      <c r="B165" s="38"/>
      <c r="C165" s="215" t="s">
        <v>228</v>
      </c>
      <c r="D165" s="215" t="s">
        <v>129</v>
      </c>
      <c r="E165" s="216" t="s">
        <v>1786</v>
      </c>
      <c r="F165" s="217" t="s">
        <v>1787</v>
      </c>
      <c r="G165" s="218" t="s">
        <v>220</v>
      </c>
      <c r="H165" s="219">
        <v>14.699999999999999</v>
      </c>
      <c r="I165" s="220"/>
      <c r="J165" s="221">
        <f>ROUND(I165*H165,2)</f>
        <v>0</v>
      </c>
      <c r="K165" s="217" t="s">
        <v>1740</v>
      </c>
      <c r="L165" s="43"/>
      <c r="M165" s="222" t="s">
        <v>1</v>
      </c>
      <c r="N165" s="223" t="s">
        <v>38</v>
      </c>
      <c r="O165" s="90"/>
      <c r="P165" s="224">
        <f>O165*H165</f>
        <v>0</v>
      </c>
      <c r="Q165" s="224">
        <v>0</v>
      </c>
      <c r="R165" s="224">
        <f>Q165*H165</f>
        <v>0</v>
      </c>
      <c r="S165" s="224">
        <v>0</v>
      </c>
      <c r="T165" s="225">
        <f>S165*H165</f>
        <v>0</v>
      </c>
      <c r="U165" s="37"/>
      <c r="V165" s="37"/>
      <c r="W165" s="37"/>
      <c r="X165" s="37"/>
      <c r="Y165" s="37"/>
      <c r="Z165" s="37"/>
      <c r="AA165" s="37"/>
      <c r="AB165" s="37"/>
      <c r="AC165" s="37"/>
      <c r="AD165" s="37"/>
      <c r="AE165" s="37"/>
      <c r="AR165" s="226" t="s">
        <v>88</v>
      </c>
      <c r="AT165" s="226" t="s">
        <v>129</v>
      </c>
      <c r="AU165" s="226" t="s">
        <v>82</v>
      </c>
      <c r="AY165" s="16" t="s">
        <v>128</v>
      </c>
      <c r="BE165" s="227">
        <f>IF(N165="základní",J165,0)</f>
        <v>0</v>
      </c>
      <c r="BF165" s="227">
        <f>IF(N165="snížená",J165,0)</f>
        <v>0</v>
      </c>
      <c r="BG165" s="227">
        <f>IF(N165="zákl. přenesená",J165,0)</f>
        <v>0</v>
      </c>
      <c r="BH165" s="227">
        <f>IF(N165="sníž. přenesená",J165,0)</f>
        <v>0</v>
      </c>
      <c r="BI165" s="227">
        <f>IF(N165="nulová",J165,0)</f>
        <v>0</v>
      </c>
      <c r="BJ165" s="16" t="s">
        <v>78</v>
      </c>
      <c r="BK165" s="227">
        <f>ROUND(I165*H165,2)</f>
        <v>0</v>
      </c>
      <c r="BL165" s="16" t="s">
        <v>88</v>
      </c>
      <c r="BM165" s="226" t="s">
        <v>1788</v>
      </c>
    </row>
    <row r="166" s="2" customFormat="1">
      <c r="A166" s="37"/>
      <c r="B166" s="38"/>
      <c r="C166" s="39"/>
      <c r="D166" s="228" t="s">
        <v>160</v>
      </c>
      <c r="E166" s="39"/>
      <c r="F166" s="239" t="s">
        <v>1789</v>
      </c>
      <c r="G166" s="39"/>
      <c r="H166" s="39"/>
      <c r="I166" s="230"/>
      <c r="J166" s="39"/>
      <c r="K166" s="39"/>
      <c r="L166" s="43"/>
      <c r="M166" s="231"/>
      <c r="N166" s="232"/>
      <c r="O166" s="90"/>
      <c r="P166" s="90"/>
      <c r="Q166" s="90"/>
      <c r="R166" s="90"/>
      <c r="S166" s="90"/>
      <c r="T166" s="91"/>
      <c r="U166" s="37"/>
      <c r="V166" s="37"/>
      <c r="W166" s="37"/>
      <c r="X166" s="37"/>
      <c r="Y166" s="37"/>
      <c r="Z166" s="37"/>
      <c r="AA166" s="37"/>
      <c r="AB166" s="37"/>
      <c r="AC166" s="37"/>
      <c r="AD166" s="37"/>
      <c r="AE166" s="37"/>
      <c r="AT166" s="16" t="s">
        <v>160</v>
      </c>
      <c r="AU166" s="16" t="s">
        <v>82</v>
      </c>
    </row>
    <row r="167" s="13" customFormat="1">
      <c r="A167" s="13"/>
      <c r="B167" s="240"/>
      <c r="C167" s="241"/>
      <c r="D167" s="228" t="s">
        <v>162</v>
      </c>
      <c r="E167" s="242" t="s">
        <v>1</v>
      </c>
      <c r="F167" s="243" t="s">
        <v>1780</v>
      </c>
      <c r="G167" s="241"/>
      <c r="H167" s="244">
        <v>14.699999999999999</v>
      </c>
      <c r="I167" s="245"/>
      <c r="J167" s="241"/>
      <c r="K167" s="241"/>
      <c r="L167" s="246"/>
      <c r="M167" s="247"/>
      <c r="N167" s="248"/>
      <c r="O167" s="248"/>
      <c r="P167" s="248"/>
      <c r="Q167" s="248"/>
      <c r="R167" s="248"/>
      <c r="S167" s="248"/>
      <c r="T167" s="249"/>
      <c r="U167" s="13"/>
      <c r="V167" s="13"/>
      <c r="W167" s="13"/>
      <c r="X167" s="13"/>
      <c r="Y167" s="13"/>
      <c r="Z167" s="13"/>
      <c r="AA167" s="13"/>
      <c r="AB167" s="13"/>
      <c r="AC167" s="13"/>
      <c r="AD167" s="13"/>
      <c r="AE167" s="13"/>
      <c r="AT167" s="250" t="s">
        <v>162</v>
      </c>
      <c r="AU167" s="250" t="s">
        <v>82</v>
      </c>
      <c r="AV167" s="13" t="s">
        <v>82</v>
      </c>
      <c r="AW167" s="13" t="s">
        <v>30</v>
      </c>
      <c r="AX167" s="13" t="s">
        <v>78</v>
      </c>
      <c r="AY167" s="250" t="s">
        <v>128</v>
      </c>
    </row>
    <row r="168" s="2" customFormat="1">
      <c r="A168" s="37"/>
      <c r="B168" s="38"/>
      <c r="C168" s="215" t="s">
        <v>234</v>
      </c>
      <c r="D168" s="215" t="s">
        <v>129</v>
      </c>
      <c r="E168" s="216" t="s">
        <v>1790</v>
      </c>
      <c r="F168" s="217" t="s">
        <v>1791</v>
      </c>
      <c r="G168" s="218" t="s">
        <v>220</v>
      </c>
      <c r="H168" s="219">
        <v>22.050000000000001</v>
      </c>
      <c r="I168" s="220"/>
      <c r="J168" s="221">
        <f>ROUND(I168*H168,2)</f>
        <v>0</v>
      </c>
      <c r="K168" s="217" t="s">
        <v>1740</v>
      </c>
      <c r="L168" s="43"/>
      <c r="M168" s="222" t="s">
        <v>1</v>
      </c>
      <c r="N168" s="223" t="s">
        <v>38</v>
      </c>
      <c r="O168" s="90"/>
      <c r="P168" s="224">
        <f>O168*H168</f>
        <v>0</v>
      </c>
      <c r="Q168" s="224">
        <v>0</v>
      </c>
      <c r="R168" s="224">
        <f>Q168*H168</f>
        <v>0</v>
      </c>
      <c r="S168" s="224">
        <v>0</v>
      </c>
      <c r="T168" s="225">
        <f>S168*H168</f>
        <v>0</v>
      </c>
      <c r="U168" s="37"/>
      <c r="V168" s="37"/>
      <c r="W168" s="37"/>
      <c r="X168" s="37"/>
      <c r="Y168" s="37"/>
      <c r="Z168" s="37"/>
      <c r="AA168" s="37"/>
      <c r="AB168" s="37"/>
      <c r="AC168" s="37"/>
      <c r="AD168" s="37"/>
      <c r="AE168" s="37"/>
      <c r="AR168" s="226" t="s">
        <v>88</v>
      </c>
      <c r="AT168" s="226" t="s">
        <v>129</v>
      </c>
      <c r="AU168" s="226" t="s">
        <v>82</v>
      </c>
      <c r="AY168" s="16" t="s">
        <v>128</v>
      </c>
      <c r="BE168" s="227">
        <f>IF(N168="základní",J168,0)</f>
        <v>0</v>
      </c>
      <c r="BF168" s="227">
        <f>IF(N168="snížená",J168,0)</f>
        <v>0</v>
      </c>
      <c r="BG168" s="227">
        <f>IF(N168="zákl. přenesená",J168,0)</f>
        <v>0</v>
      </c>
      <c r="BH168" s="227">
        <f>IF(N168="sníž. přenesená",J168,0)</f>
        <v>0</v>
      </c>
      <c r="BI168" s="227">
        <f>IF(N168="nulová",J168,0)</f>
        <v>0</v>
      </c>
      <c r="BJ168" s="16" t="s">
        <v>78</v>
      </c>
      <c r="BK168" s="227">
        <f>ROUND(I168*H168,2)</f>
        <v>0</v>
      </c>
      <c r="BL168" s="16" t="s">
        <v>88</v>
      </c>
      <c r="BM168" s="226" t="s">
        <v>1792</v>
      </c>
    </row>
    <row r="169" s="2" customFormat="1">
      <c r="A169" s="37"/>
      <c r="B169" s="38"/>
      <c r="C169" s="39"/>
      <c r="D169" s="228" t="s">
        <v>160</v>
      </c>
      <c r="E169" s="39"/>
      <c r="F169" s="239" t="s">
        <v>1793</v>
      </c>
      <c r="G169" s="39"/>
      <c r="H169" s="39"/>
      <c r="I169" s="230"/>
      <c r="J169" s="39"/>
      <c r="K169" s="39"/>
      <c r="L169" s="43"/>
      <c r="M169" s="231"/>
      <c r="N169" s="232"/>
      <c r="O169" s="90"/>
      <c r="P169" s="90"/>
      <c r="Q169" s="90"/>
      <c r="R169" s="90"/>
      <c r="S169" s="90"/>
      <c r="T169" s="91"/>
      <c r="U169" s="37"/>
      <c r="V169" s="37"/>
      <c r="W169" s="37"/>
      <c r="X169" s="37"/>
      <c r="Y169" s="37"/>
      <c r="Z169" s="37"/>
      <c r="AA169" s="37"/>
      <c r="AB169" s="37"/>
      <c r="AC169" s="37"/>
      <c r="AD169" s="37"/>
      <c r="AE169" s="37"/>
      <c r="AT169" s="16" t="s">
        <v>160</v>
      </c>
      <c r="AU169" s="16" t="s">
        <v>82</v>
      </c>
    </row>
    <row r="170" s="13" customFormat="1">
      <c r="A170" s="13"/>
      <c r="B170" s="240"/>
      <c r="C170" s="241"/>
      <c r="D170" s="228" t="s">
        <v>162</v>
      </c>
      <c r="E170" s="242" t="s">
        <v>1</v>
      </c>
      <c r="F170" s="243" t="s">
        <v>1794</v>
      </c>
      <c r="G170" s="241"/>
      <c r="H170" s="244">
        <v>22.050000000000001</v>
      </c>
      <c r="I170" s="245"/>
      <c r="J170" s="241"/>
      <c r="K170" s="241"/>
      <c r="L170" s="246"/>
      <c r="M170" s="247"/>
      <c r="N170" s="248"/>
      <c r="O170" s="248"/>
      <c r="P170" s="248"/>
      <c r="Q170" s="248"/>
      <c r="R170" s="248"/>
      <c r="S170" s="248"/>
      <c r="T170" s="249"/>
      <c r="U170" s="13"/>
      <c r="V170" s="13"/>
      <c r="W170" s="13"/>
      <c r="X170" s="13"/>
      <c r="Y170" s="13"/>
      <c r="Z170" s="13"/>
      <c r="AA170" s="13"/>
      <c r="AB170" s="13"/>
      <c r="AC170" s="13"/>
      <c r="AD170" s="13"/>
      <c r="AE170" s="13"/>
      <c r="AT170" s="250" t="s">
        <v>162</v>
      </c>
      <c r="AU170" s="250" t="s">
        <v>82</v>
      </c>
      <c r="AV170" s="13" t="s">
        <v>82</v>
      </c>
      <c r="AW170" s="13" t="s">
        <v>30</v>
      </c>
      <c r="AX170" s="13" t="s">
        <v>78</v>
      </c>
      <c r="AY170" s="250" t="s">
        <v>128</v>
      </c>
    </row>
    <row r="171" s="2" customFormat="1">
      <c r="A171" s="37"/>
      <c r="B171" s="38"/>
      <c r="C171" s="215" t="s">
        <v>8</v>
      </c>
      <c r="D171" s="215" t="s">
        <v>129</v>
      </c>
      <c r="E171" s="216" t="s">
        <v>1650</v>
      </c>
      <c r="F171" s="217" t="s">
        <v>1651</v>
      </c>
      <c r="G171" s="218" t="s">
        <v>220</v>
      </c>
      <c r="H171" s="219">
        <v>22.050000000000001</v>
      </c>
      <c r="I171" s="220"/>
      <c r="J171" s="221">
        <f>ROUND(I171*H171,2)</f>
        <v>0</v>
      </c>
      <c r="K171" s="217" t="s">
        <v>1</v>
      </c>
      <c r="L171" s="43"/>
      <c r="M171" s="222" t="s">
        <v>1</v>
      </c>
      <c r="N171" s="223" t="s">
        <v>38</v>
      </c>
      <c r="O171" s="90"/>
      <c r="P171" s="224">
        <f>O171*H171</f>
        <v>0</v>
      </c>
      <c r="Q171" s="224">
        <v>0</v>
      </c>
      <c r="R171" s="224">
        <f>Q171*H171</f>
        <v>0</v>
      </c>
      <c r="S171" s="224">
        <v>0</v>
      </c>
      <c r="T171" s="225">
        <f>S171*H171</f>
        <v>0</v>
      </c>
      <c r="U171" s="37"/>
      <c r="V171" s="37"/>
      <c r="W171" s="37"/>
      <c r="X171" s="37"/>
      <c r="Y171" s="37"/>
      <c r="Z171" s="37"/>
      <c r="AA171" s="37"/>
      <c r="AB171" s="37"/>
      <c r="AC171" s="37"/>
      <c r="AD171" s="37"/>
      <c r="AE171" s="37"/>
      <c r="AR171" s="226" t="s">
        <v>88</v>
      </c>
      <c r="AT171" s="226" t="s">
        <v>129</v>
      </c>
      <c r="AU171" s="226" t="s">
        <v>82</v>
      </c>
      <c r="AY171" s="16" t="s">
        <v>128</v>
      </c>
      <c r="BE171" s="227">
        <f>IF(N171="základní",J171,0)</f>
        <v>0</v>
      </c>
      <c r="BF171" s="227">
        <f>IF(N171="snížená",J171,0)</f>
        <v>0</v>
      </c>
      <c r="BG171" s="227">
        <f>IF(N171="zákl. přenesená",J171,0)</f>
        <v>0</v>
      </c>
      <c r="BH171" s="227">
        <f>IF(N171="sníž. přenesená",J171,0)</f>
        <v>0</v>
      </c>
      <c r="BI171" s="227">
        <f>IF(N171="nulová",J171,0)</f>
        <v>0</v>
      </c>
      <c r="BJ171" s="16" t="s">
        <v>78</v>
      </c>
      <c r="BK171" s="227">
        <f>ROUND(I171*H171,2)</f>
        <v>0</v>
      </c>
      <c r="BL171" s="16" t="s">
        <v>88</v>
      </c>
      <c r="BM171" s="226" t="s">
        <v>1795</v>
      </c>
    </row>
    <row r="172" s="2" customFormat="1">
      <c r="A172" s="37"/>
      <c r="B172" s="38"/>
      <c r="C172" s="39"/>
      <c r="D172" s="228" t="s">
        <v>160</v>
      </c>
      <c r="E172" s="39"/>
      <c r="F172" s="239" t="s">
        <v>1796</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160</v>
      </c>
      <c r="AU172" s="16" t="s">
        <v>82</v>
      </c>
    </row>
    <row r="173" s="2" customFormat="1" ht="44.25" customHeight="1">
      <c r="A173" s="37"/>
      <c r="B173" s="38"/>
      <c r="C173" s="215" t="s">
        <v>246</v>
      </c>
      <c r="D173" s="215" t="s">
        <v>129</v>
      </c>
      <c r="E173" s="216" t="s">
        <v>681</v>
      </c>
      <c r="F173" s="217" t="s">
        <v>682</v>
      </c>
      <c r="G173" s="218" t="s">
        <v>220</v>
      </c>
      <c r="H173" s="219">
        <v>14.699999999999999</v>
      </c>
      <c r="I173" s="220"/>
      <c r="J173" s="221">
        <f>ROUND(I173*H173,2)</f>
        <v>0</v>
      </c>
      <c r="K173" s="217" t="s">
        <v>1</v>
      </c>
      <c r="L173" s="43"/>
      <c r="M173" s="222" t="s">
        <v>1</v>
      </c>
      <c r="N173" s="223" t="s">
        <v>38</v>
      </c>
      <c r="O173" s="90"/>
      <c r="P173" s="224">
        <f>O173*H173</f>
        <v>0</v>
      </c>
      <c r="Q173" s="224">
        <v>0</v>
      </c>
      <c r="R173" s="224">
        <f>Q173*H173</f>
        <v>0</v>
      </c>
      <c r="S173" s="224">
        <v>0</v>
      </c>
      <c r="T173" s="225">
        <f>S173*H173</f>
        <v>0</v>
      </c>
      <c r="U173" s="37"/>
      <c r="V173" s="37"/>
      <c r="W173" s="37"/>
      <c r="X173" s="37"/>
      <c r="Y173" s="37"/>
      <c r="Z173" s="37"/>
      <c r="AA173" s="37"/>
      <c r="AB173" s="37"/>
      <c r="AC173" s="37"/>
      <c r="AD173" s="37"/>
      <c r="AE173" s="37"/>
      <c r="AR173" s="226" t="s">
        <v>88</v>
      </c>
      <c r="AT173" s="226" t="s">
        <v>129</v>
      </c>
      <c r="AU173" s="226" t="s">
        <v>82</v>
      </c>
      <c r="AY173" s="16" t="s">
        <v>128</v>
      </c>
      <c r="BE173" s="227">
        <f>IF(N173="základní",J173,0)</f>
        <v>0</v>
      </c>
      <c r="BF173" s="227">
        <f>IF(N173="snížená",J173,0)</f>
        <v>0</v>
      </c>
      <c r="BG173" s="227">
        <f>IF(N173="zákl. přenesená",J173,0)</f>
        <v>0</v>
      </c>
      <c r="BH173" s="227">
        <f>IF(N173="sníž. přenesená",J173,0)</f>
        <v>0</v>
      </c>
      <c r="BI173" s="227">
        <f>IF(N173="nulová",J173,0)</f>
        <v>0</v>
      </c>
      <c r="BJ173" s="16" t="s">
        <v>78</v>
      </c>
      <c r="BK173" s="227">
        <f>ROUND(I173*H173,2)</f>
        <v>0</v>
      </c>
      <c r="BL173" s="16" t="s">
        <v>88</v>
      </c>
      <c r="BM173" s="226" t="s">
        <v>1797</v>
      </c>
    </row>
    <row r="174" s="2" customFormat="1">
      <c r="A174" s="37"/>
      <c r="B174" s="38"/>
      <c r="C174" s="39"/>
      <c r="D174" s="228" t="s">
        <v>160</v>
      </c>
      <c r="E174" s="39"/>
      <c r="F174" s="239" t="s">
        <v>1798</v>
      </c>
      <c r="G174" s="39"/>
      <c r="H174" s="39"/>
      <c r="I174" s="230"/>
      <c r="J174" s="39"/>
      <c r="K174" s="39"/>
      <c r="L174" s="43"/>
      <c r="M174" s="231"/>
      <c r="N174" s="232"/>
      <c r="O174" s="90"/>
      <c r="P174" s="90"/>
      <c r="Q174" s="90"/>
      <c r="R174" s="90"/>
      <c r="S174" s="90"/>
      <c r="T174" s="91"/>
      <c r="U174" s="37"/>
      <c r="V174" s="37"/>
      <c r="W174" s="37"/>
      <c r="X174" s="37"/>
      <c r="Y174" s="37"/>
      <c r="Z174" s="37"/>
      <c r="AA174" s="37"/>
      <c r="AB174" s="37"/>
      <c r="AC174" s="37"/>
      <c r="AD174" s="37"/>
      <c r="AE174" s="37"/>
      <c r="AT174" s="16" t="s">
        <v>160</v>
      </c>
      <c r="AU174" s="16" t="s">
        <v>82</v>
      </c>
    </row>
    <row r="175" s="12" customFormat="1" ht="22.8" customHeight="1">
      <c r="A175" s="12"/>
      <c r="B175" s="201"/>
      <c r="C175" s="202"/>
      <c r="D175" s="203" t="s">
        <v>72</v>
      </c>
      <c r="E175" s="233" t="s">
        <v>692</v>
      </c>
      <c r="F175" s="233" t="s">
        <v>693</v>
      </c>
      <c r="G175" s="202"/>
      <c r="H175" s="202"/>
      <c r="I175" s="205"/>
      <c r="J175" s="234">
        <f>BK175</f>
        <v>0</v>
      </c>
      <c r="K175" s="202"/>
      <c r="L175" s="207"/>
      <c r="M175" s="208"/>
      <c r="N175" s="209"/>
      <c r="O175" s="209"/>
      <c r="P175" s="210">
        <f>SUM(P176:P183)</f>
        <v>0</v>
      </c>
      <c r="Q175" s="209"/>
      <c r="R175" s="210">
        <f>SUM(R176:R183)</f>
        <v>2</v>
      </c>
      <c r="S175" s="209"/>
      <c r="T175" s="211">
        <f>SUM(T176:T183)</f>
        <v>0</v>
      </c>
      <c r="U175" s="12"/>
      <c r="V175" s="12"/>
      <c r="W175" s="12"/>
      <c r="X175" s="12"/>
      <c r="Y175" s="12"/>
      <c r="Z175" s="12"/>
      <c r="AA175" s="12"/>
      <c r="AB175" s="12"/>
      <c r="AC175" s="12"/>
      <c r="AD175" s="12"/>
      <c r="AE175" s="12"/>
      <c r="AR175" s="212" t="s">
        <v>78</v>
      </c>
      <c r="AT175" s="213" t="s">
        <v>72</v>
      </c>
      <c r="AU175" s="213" t="s">
        <v>78</v>
      </c>
      <c r="AY175" s="212" t="s">
        <v>128</v>
      </c>
      <c r="BK175" s="214">
        <f>SUM(BK176:BK183)</f>
        <v>0</v>
      </c>
    </row>
    <row r="176" s="2" customFormat="1" ht="33" customHeight="1">
      <c r="A176" s="37"/>
      <c r="B176" s="38"/>
      <c r="C176" s="215" t="s">
        <v>251</v>
      </c>
      <c r="D176" s="215" t="s">
        <v>129</v>
      </c>
      <c r="E176" s="216" t="s">
        <v>1799</v>
      </c>
      <c r="F176" s="217" t="s">
        <v>1800</v>
      </c>
      <c r="G176" s="218" t="s">
        <v>220</v>
      </c>
      <c r="H176" s="219">
        <v>140</v>
      </c>
      <c r="I176" s="220"/>
      <c r="J176" s="221">
        <f>ROUND(I176*H176,2)</f>
        <v>0</v>
      </c>
      <c r="K176" s="217" t="s">
        <v>1740</v>
      </c>
      <c r="L176" s="43"/>
      <c r="M176" s="222" t="s">
        <v>1</v>
      </c>
      <c r="N176" s="223" t="s">
        <v>38</v>
      </c>
      <c r="O176" s="90"/>
      <c r="P176" s="224">
        <f>O176*H176</f>
        <v>0</v>
      </c>
      <c r="Q176" s="224">
        <v>0</v>
      </c>
      <c r="R176" s="224">
        <f>Q176*H176</f>
        <v>0</v>
      </c>
      <c r="S176" s="224">
        <v>0</v>
      </c>
      <c r="T176" s="225">
        <f>S176*H176</f>
        <v>0</v>
      </c>
      <c r="U176" s="37"/>
      <c r="V176" s="37"/>
      <c r="W176" s="37"/>
      <c r="X176" s="37"/>
      <c r="Y176" s="37"/>
      <c r="Z176" s="37"/>
      <c r="AA176" s="37"/>
      <c r="AB176" s="37"/>
      <c r="AC176" s="37"/>
      <c r="AD176" s="37"/>
      <c r="AE176" s="37"/>
      <c r="AR176" s="226" t="s">
        <v>88</v>
      </c>
      <c r="AT176" s="226" t="s">
        <v>129</v>
      </c>
      <c r="AU176" s="226" t="s">
        <v>82</v>
      </c>
      <c r="AY176" s="16" t="s">
        <v>128</v>
      </c>
      <c r="BE176" s="227">
        <f>IF(N176="základní",J176,0)</f>
        <v>0</v>
      </c>
      <c r="BF176" s="227">
        <f>IF(N176="snížená",J176,0)</f>
        <v>0</v>
      </c>
      <c r="BG176" s="227">
        <f>IF(N176="zákl. přenesená",J176,0)</f>
        <v>0</v>
      </c>
      <c r="BH176" s="227">
        <f>IF(N176="sníž. přenesená",J176,0)</f>
        <v>0</v>
      </c>
      <c r="BI176" s="227">
        <f>IF(N176="nulová",J176,0)</f>
        <v>0</v>
      </c>
      <c r="BJ176" s="16" t="s">
        <v>78</v>
      </c>
      <c r="BK176" s="227">
        <f>ROUND(I176*H176,2)</f>
        <v>0</v>
      </c>
      <c r="BL176" s="16" t="s">
        <v>88</v>
      </c>
      <c r="BM176" s="226" t="s">
        <v>1801</v>
      </c>
    </row>
    <row r="177" s="2" customFormat="1">
      <c r="A177" s="37"/>
      <c r="B177" s="38"/>
      <c r="C177" s="39"/>
      <c r="D177" s="228" t="s">
        <v>160</v>
      </c>
      <c r="E177" s="39"/>
      <c r="F177" s="239" t="s">
        <v>1802</v>
      </c>
      <c r="G177" s="39"/>
      <c r="H177" s="39"/>
      <c r="I177" s="230"/>
      <c r="J177" s="39"/>
      <c r="K177" s="39"/>
      <c r="L177" s="43"/>
      <c r="M177" s="231"/>
      <c r="N177" s="232"/>
      <c r="O177" s="90"/>
      <c r="P177" s="90"/>
      <c r="Q177" s="90"/>
      <c r="R177" s="90"/>
      <c r="S177" s="90"/>
      <c r="T177" s="91"/>
      <c r="U177" s="37"/>
      <c r="V177" s="37"/>
      <c r="W177" s="37"/>
      <c r="X177" s="37"/>
      <c r="Y177" s="37"/>
      <c r="Z177" s="37"/>
      <c r="AA177" s="37"/>
      <c r="AB177" s="37"/>
      <c r="AC177" s="37"/>
      <c r="AD177" s="37"/>
      <c r="AE177" s="37"/>
      <c r="AT177" s="16" t="s">
        <v>160</v>
      </c>
      <c r="AU177" s="16" t="s">
        <v>82</v>
      </c>
    </row>
    <row r="178" s="13" customFormat="1">
      <c r="A178" s="13"/>
      <c r="B178" s="240"/>
      <c r="C178" s="241"/>
      <c r="D178" s="228" t="s">
        <v>162</v>
      </c>
      <c r="E178" s="241"/>
      <c r="F178" s="243" t="s">
        <v>1803</v>
      </c>
      <c r="G178" s="241"/>
      <c r="H178" s="244">
        <v>140</v>
      </c>
      <c r="I178" s="245"/>
      <c r="J178" s="241"/>
      <c r="K178" s="241"/>
      <c r="L178" s="246"/>
      <c r="M178" s="247"/>
      <c r="N178" s="248"/>
      <c r="O178" s="248"/>
      <c r="P178" s="248"/>
      <c r="Q178" s="248"/>
      <c r="R178" s="248"/>
      <c r="S178" s="248"/>
      <c r="T178" s="249"/>
      <c r="U178" s="13"/>
      <c r="V178" s="13"/>
      <c r="W178" s="13"/>
      <c r="X178" s="13"/>
      <c r="Y178" s="13"/>
      <c r="Z178" s="13"/>
      <c r="AA178" s="13"/>
      <c r="AB178" s="13"/>
      <c r="AC178" s="13"/>
      <c r="AD178" s="13"/>
      <c r="AE178" s="13"/>
      <c r="AT178" s="250" t="s">
        <v>162</v>
      </c>
      <c r="AU178" s="250" t="s">
        <v>82</v>
      </c>
      <c r="AV178" s="13" t="s">
        <v>82</v>
      </c>
      <c r="AW178" s="13" t="s">
        <v>4</v>
      </c>
      <c r="AX178" s="13" t="s">
        <v>78</v>
      </c>
      <c r="AY178" s="250" t="s">
        <v>128</v>
      </c>
    </row>
    <row r="179" s="2" customFormat="1" ht="33" customHeight="1">
      <c r="A179" s="37"/>
      <c r="B179" s="38"/>
      <c r="C179" s="215" t="s">
        <v>257</v>
      </c>
      <c r="D179" s="215" t="s">
        <v>129</v>
      </c>
      <c r="E179" s="216" t="s">
        <v>1804</v>
      </c>
      <c r="F179" s="217" t="s">
        <v>1805</v>
      </c>
      <c r="G179" s="218" t="s">
        <v>220</v>
      </c>
      <c r="H179" s="219">
        <v>140</v>
      </c>
      <c r="I179" s="220"/>
      <c r="J179" s="221">
        <f>ROUND(I179*H179,2)</f>
        <v>0</v>
      </c>
      <c r="K179" s="217" t="s">
        <v>1740</v>
      </c>
      <c r="L179" s="43"/>
      <c r="M179" s="222" t="s">
        <v>1</v>
      </c>
      <c r="N179" s="223" t="s">
        <v>38</v>
      </c>
      <c r="O179" s="90"/>
      <c r="P179" s="224">
        <f>O179*H179</f>
        <v>0</v>
      </c>
      <c r="Q179" s="224">
        <v>0</v>
      </c>
      <c r="R179" s="224">
        <f>Q179*H179</f>
        <v>0</v>
      </c>
      <c r="S179" s="224">
        <v>0</v>
      </c>
      <c r="T179" s="225">
        <f>S179*H179</f>
        <v>0</v>
      </c>
      <c r="U179" s="37"/>
      <c r="V179" s="37"/>
      <c r="W179" s="37"/>
      <c r="X179" s="37"/>
      <c r="Y179" s="37"/>
      <c r="Z179" s="37"/>
      <c r="AA179" s="37"/>
      <c r="AB179" s="37"/>
      <c r="AC179" s="37"/>
      <c r="AD179" s="37"/>
      <c r="AE179" s="37"/>
      <c r="AR179" s="226" t="s">
        <v>88</v>
      </c>
      <c r="AT179" s="226" t="s">
        <v>129</v>
      </c>
      <c r="AU179" s="226" t="s">
        <v>82</v>
      </c>
      <c r="AY179" s="16" t="s">
        <v>128</v>
      </c>
      <c r="BE179" s="227">
        <f>IF(N179="základní",J179,0)</f>
        <v>0</v>
      </c>
      <c r="BF179" s="227">
        <f>IF(N179="snížená",J179,0)</f>
        <v>0</v>
      </c>
      <c r="BG179" s="227">
        <f>IF(N179="zákl. přenesená",J179,0)</f>
        <v>0</v>
      </c>
      <c r="BH179" s="227">
        <f>IF(N179="sníž. přenesená",J179,0)</f>
        <v>0</v>
      </c>
      <c r="BI179" s="227">
        <f>IF(N179="nulová",J179,0)</f>
        <v>0</v>
      </c>
      <c r="BJ179" s="16" t="s">
        <v>78</v>
      </c>
      <c r="BK179" s="227">
        <f>ROUND(I179*H179,2)</f>
        <v>0</v>
      </c>
      <c r="BL179" s="16" t="s">
        <v>88</v>
      </c>
      <c r="BM179" s="226" t="s">
        <v>1806</v>
      </c>
    </row>
    <row r="180" s="2" customFormat="1">
      <c r="A180" s="37"/>
      <c r="B180" s="38"/>
      <c r="C180" s="39"/>
      <c r="D180" s="228" t="s">
        <v>160</v>
      </c>
      <c r="E180" s="39"/>
      <c r="F180" s="239" t="s">
        <v>1807</v>
      </c>
      <c r="G180" s="39"/>
      <c r="H180" s="39"/>
      <c r="I180" s="230"/>
      <c r="J180" s="39"/>
      <c r="K180" s="39"/>
      <c r="L180" s="43"/>
      <c r="M180" s="231"/>
      <c r="N180" s="232"/>
      <c r="O180" s="90"/>
      <c r="P180" s="90"/>
      <c r="Q180" s="90"/>
      <c r="R180" s="90"/>
      <c r="S180" s="90"/>
      <c r="T180" s="91"/>
      <c r="U180" s="37"/>
      <c r="V180" s="37"/>
      <c r="W180" s="37"/>
      <c r="X180" s="37"/>
      <c r="Y180" s="37"/>
      <c r="Z180" s="37"/>
      <c r="AA180" s="37"/>
      <c r="AB180" s="37"/>
      <c r="AC180" s="37"/>
      <c r="AD180" s="37"/>
      <c r="AE180" s="37"/>
      <c r="AT180" s="16" t="s">
        <v>160</v>
      </c>
      <c r="AU180" s="16" t="s">
        <v>82</v>
      </c>
    </row>
    <row r="181" s="13" customFormat="1">
      <c r="A181" s="13"/>
      <c r="B181" s="240"/>
      <c r="C181" s="241"/>
      <c r="D181" s="228" t="s">
        <v>162</v>
      </c>
      <c r="E181" s="241"/>
      <c r="F181" s="243" t="s">
        <v>1808</v>
      </c>
      <c r="G181" s="241"/>
      <c r="H181" s="244">
        <v>140</v>
      </c>
      <c r="I181" s="245"/>
      <c r="J181" s="241"/>
      <c r="K181" s="241"/>
      <c r="L181" s="246"/>
      <c r="M181" s="247"/>
      <c r="N181" s="248"/>
      <c r="O181" s="248"/>
      <c r="P181" s="248"/>
      <c r="Q181" s="248"/>
      <c r="R181" s="248"/>
      <c r="S181" s="248"/>
      <c r="T181" s="249"/>
      <c r="U181" s="13"/>
      <c r="V181" s="13"/>
      <c r="W181" s="13"/>
      <c r="X181" s="13"/>
      <c r="Y181" s="13"/>
      <c r="Z181" s="13"/>
      <c r="AA181" s="13"/>
      <c r="AB181" s="13"/>
      <c r="AC181" s="13"/>
      <c r="AD181" s="13"/>
      <c r="AE181" s="13"/>
      <c r="AT181" s="250" t="s">
        <v>162</v>
      </c>
      <c r="AU181" s="250" t="s">
        <v>82</v>
      </c>
      <c r="AV181" s="13" t="s">
        <v>82</v>
      </c>
      <c r="AW181" s="13" t="s">
        <v>4</v>
      </c>
      <c r="AX181" s="13" t="s">
        <v>78</v>
      </c>
      <c r="AY181" s="250" t="s">
        <v>128</v>
      </c>
    </row>
    <row r="182" s="2" customFormat="1" ht="16.5" customHeight="1">
      <c r="A182" s="37"/>
      <c r="B182" s="38"/>
      <c r="C182" s="251" t="s">
        <v>263</v>
      </c>
      <c r="D182" s="251" t="s">
        <v>200</v>
      </c>
      <c r="E182" s="252" t="s">
        <v>218</v>
      </c>
      <c r="F182" s="253" t="s">
        <v>219</v>
      </c>
      <c r="G182" s="254" t="s">
        <v>220</v>
      </c>
      <c r="H182" s="255">
        <v>2</v>
      </c>
      <c r="I182" s="256"/>
      <c r="J182" s="257">
        <f>ROUND(I182*H182,2)</f>
        <v>0</v>
      </c>
      <c r="K182" s="253" t="s">
        <v>158</v>
      </c>
      <c r="L182" s="258"/>
      <c r="M182" s="259" t="s">
        <v>1</v>
      </c>
      <c r="N182" s="260" t="s">
        <v>38</v>
      </c>
      <c r="O182" s="90"/>
      <c r="P182" s="224">
        <f>O182*H182</f>
        <v>0</v>
      </c>
      <c r="Q182" s="224">
        <v>1</v>
      </c>
      <c r="R182" s="224">
        <f>Q182*H182</f>
        <v>2</v>
      </c>
      <c r="S182" s="224">
        <v>0</v>
      </c>
      <c r="T182" s="225">
        <f>S182*H182</f>
        <v>0</v>
      </c>
      <c r="U182" s="37"/>
      <c r="V182" s="37"/>
      <c r="W182" s="37"/>
      <c r="X182" s="37"/>
      <c r="Y182" s="37"/>
      <c r="Z182" s="37"/>
      <c r="AA182" s="37"/>
      <c r="AB182" s="37"/>
      <c r="AC182" s="37"/>
      <c r="AD182" s="37"/>
      <c r="AE182" s="37"/>
      <c r="AR182" s="226" t="s">
        <v>100</v>
      </c>
      <c r="AT182" s="226" t="s">
        <v>200</v>
      </c>
      <c r="AU182" s="226" t="s">
        <v>82</v>
      </c>
      <c r="AY182" s="16" t="s">
        <v>128</v>
      </c>
      <c r="BE182" s="227">
        <f>IF(N182="základní",J182,0)</f>
        <v>0</v>
      </c>
      <c r="BF182" s="227">
        <f>IF(N182="snížená",J182,0)</f>
        <v>0</v>
      </c>
      <c r="BG182" s="227">
        <f>IF(N182="zákl. přenesená",J182,0)</f>
        <v>0</v>
      </c>
      <c r="BH182" s="227">
        <f>IF(N182="sníž. přenesená",J182,0)</f>
        <v>0</v>
      </c>
      <c r="BI182" s="227">
        <f>IF(N182="nulová",J182,0)</f>
        <v>0</v>
      </c>
      <c r="BJ182" s="16" t="s">
        <v>78</v>
      </c>
      <c r="BK182" s="227">
        <f>ROUND(I182*H182,2)</f>
        <v>0</v>
      </c>
      <c r="BL182" s="16" t="s">
        <v>88</v>
      </c>
      <c r="BM182" s="226" t="s">
        <v>1809</v>
      </c>
    </row>
    <row r="183" s="2" customFormat="1">
      <c r="A183" s="37"/>
      <c r="B183" s="38"/>
      <c r="C183" s="39"/>
      <c r="D183" s="228" t="s">
        <v>160</v>
      </c>
      <c r="E183" s="39"/>
      <c r="F183" s="239" t="s">
        <v>219</v>
      </c>
      <c r="G183" s="39"/>
      <c r="H183" s="39"/>
      <c r="I183" s="230"/>
      <c r="J183" s="39"/>
      <c r="K183" s="39"/>
      <c r="L183" s="43"/>
      <c r="M183" s="231"/>
      <c r="N183" s="232"/>
      <c r="O183" s="90"/>
      <c r="P183" s="90"/>
      <c r="Q183" s="90"/>
      <c r="R183" s="90"/>
      <c r="S183" s="90"/>
      <c r="T183" s="91"/>
      <c r="U183" s="37"/>
      <c r="V183" s="37"/>
      <c r="W183" s="37"/>
      <c r="X183" s="37"/>
      <c r="Y183" s="37"/>
      <c r="Z183" s="37"/>
      <c r="AA183" s="37"/>
      <c r="AB183" s="37"/>
      <c r="AC183" s="37"/>
      <c r="AD183" s="37"/>
      <c r="AE183" s="37"/>
      <c r="AT183" s="16" t="s">
        <v>160</v>
      </c>
      <c r="AU183" s="16" t="s">
        <v>82</v>
      </c>
    </row>
    <row r="184" s="12" customFormat="1" ht="25.92" customHeight="1">
      <c r="A184" s="12"/>
      <c r="B184" s="201"/>
      <c r="C184" s="202"/>
      <c r="D184" s="203" t="s">
        <v>72</v>
      </c>
      <c r="E184" s="204" t="s">
        <v>704</v>
      </c>
      <c r="F184" s="204" t="s">
        <v>705</v>
      </c>
      <c r="G184" s="202"/>
      <c r="H184" s="202"/>
      <c r="I184" s="205"/>
      <c r="J184" s="206">
        <f>BK184</f>
        <v>0</v>
      </c>
      <c r="K184" s="202"/>
      <c r="L184" s="207"/>
      <c r="M184" s="208"/>
      <c r="N184" s="209"/>
      <c r="O184" s="209"/>
      <c r="P184" s="210">
        <f>P185</f>
        <v>0</v>
      </c>
      <c r="Q184" s="209"/>
      <c r="R184" s="210">
        <f>R185</f>
        <v>0.36940000000000001</v>
      </c>
      <c r="S184" s="209"/>
      <c r="T184" s="211">
        <f>T185</f>
        <v>0.066500000000000004</v>
      </c>
      <c r="U184" s="12"/>
      <c r="V184" s="12"/>
      <c r="W184" s="12"/>
      <c r="X184" s="12"/>
      <c r="Y184" s="12"/>
      <c r="Z184" s="12"/>
      <c r="AA184" s="12"/>
      <c r="AB184" s="12"/>
      <c r="AC184" s="12"/>
      <c r="AD184" s="12"/>
      <c r="AE184" s="12"/>
      <c r="AR184" s="212" t="s">
        <v>82</v>
      </c>
      <c r="AT184" s="213" t="s">
        <v>72</v>
      </c>
      <c r="AU184" s="213" t="s">
        <v>73</v>
      </c>
      <c r="AY184" s="212" t="s">
        <v>128</v>
      </c>
      <c r="BK184" s="214">
        <f>BK185</f>
        <v>0</v>
      </c>
    </row>
    <row r="185" s="12" customFormat="1" ht="22.8" customHeight="1">
      <c r="A185" s="12"/>
      <c r="B185" s="201"/>
      <c r="C185" s="202"/>
      <c r="D185" s="203" t="s">
        <v>72</v>
      </c>
      <c r="E185" s="233" t="s">
        <v>1810</v>
      </c>
      <c r="F185" s="233" t="s">
        <v>1811</v>
      </c>
      <c r="G185" s="202"/>
      <c r="H185" s="202"/>
      <c r="I185" s="205"/>
      <c r="J185" s="234">
        <f>BK185</f>
        <v>0</v>
      </c>
      <c r="K185" s="202"/>
      <c r="L185" s="207"/>
      <c r="M185" s="208"/>
      <c r="N185" s="209"/>
      <c r="O185" s="209"/>
      <c r="P185" s="210">
        <f>SUM(P186:P225)</f>
        <v>0</v>
      </c>
      <c r="Q185" s="209"/>
      <c r="R185" s="210">
        <f>SUM(R186:R225)</f>
        <v>0.36940000000000001</v>
      </c>
      <c r="S185" s="209"/>
      <c r="T185" s="211">
        <f>SUM(T186:T225)</f>
        <v>0.066500000000000004</v>
      </c>
      <c r="U185" s="12"/>
      <c r="V185" s="12"/>
      <c r="W185" s="12"/>
      <c r="X185" s="12"/>
      <c r="Y185" s="12"/>
      <c r="Z185" s="12"/>
      <c r="AA185" s="12"/>
      <c r="AB185" s="12"/>
      <c r="AC185" s="12"/>
      <c r="AD185" s="12"/>
      <c r="AE185" s="12"/>
      <c r="AR185" s="212" t="s">
        <v>82</v>
      </c>
      <c r="AT185" s="213" t="s">
        <v>72</v>
      </c>
      <c r="AU185" s="213" t="s">
        <v>78</v>
      </c>
      <c r="AY185" s="212" t="s">
        <v>128</v>
      </c>
      <c r="BK185" s="214">
        <f>SUM(BK186:BK225)</f>
        <v>0</v>
      </c>
    </row>
    <row r="186" s="2" customFormat="1">
      <c r="A186" s="37"/>
      <c r="B186" s="38"/>
      <c r="C186" s="215" t="s">
        <v>269</v>
      </c>
      <c r="D186" s="215" t="s">
        <v>129</v>
      </c>
      <c r="E186" s="216" t="s">
        <v>1812</v>
      </c>
      <c r="F186" s="217" t="s">
        <v>1813</v>
      </c>
      <c r="G186" s="218" t="s">
        <v>176</v>
      </c>
      <c r="H186" s="219">
        <v>300</v>
      </c>
      <c r="I186" s="220"/>
      <c r="J186" s="221">
        <f>ROUND(I186*H186,2)</f>
        <v>0</v>
      </c>
      <c r="K186" s="217" t="s">
        <v>158</v>
      </c>
      <c r="L186" s="43"/>
      <c r="M186" s="222" t="s">
        <v>1</v>
      </c>
      <c r="N186" s="223" t="s">
        <v>38</v>
      </c>
      <c r="O186" s="90"/>
      <c r="P186" s="224">
        <f>O186*H186</f>
        <v>0</v>
      </c>
      <c r="Q186" s="224">
        <v>0</v>
      </c>
      <c r="R186" s="224">
        <f>Q186*H186</f>
        <v>0</v>
      </c>
      <c r="S186" s="224">
        <v>0</v>
      </c>
      <c r="T186" s="225">
        <f>S186*H186</f>
        <v>0</v>
      </c>
      <c r="U186" s="37"/>
      <c r="V186" s="37"/>
      <c r="W186" s="37"/>
      <c r="X186" s="37"/>
      <c r="Y186" s="37"/>
      <c r="Z186" s="37"/>
      <c r="AA186" s="37"/>
      <c r="AB186" s="37"/>
      <c r="AC186" s="37"/>
      <c r="AD186" s="37"/>
      <c r="AE186" s="37"/>
      <c r="AR186" s="226" t="s">
        <v>246</v>
      </c>
      <c r="AT186" s="226" t="s">
        <v>129</v>
      </c>
      <c r="AU186" s="226" t="s">
        <v>82</v>
      </c>
      <c r="AY186" s="16" t="s">
        <v>128</v>
      </c>
      <c r="BE186" s="227">
        <f>IF(N186="základní",J186,0)</f>
        <v>0</v>
      </c>
      <c r="BF186" s="227">
        <f>IF(N186="snížená",J186,0)</f>
        <v>0</v>
      </c>
      <c r="BG186" s="227">
        <f>IF(N186="zákl. přenesená",J186,0)</f>
        <v>0</v>
      </c>
      <c r="BH186" s="227">
        <f>IF(N186="sníž. přenesená",J186,0)</f>
        <v>0</v>
      </c>
      <c r="BI186" s="227">
        <f>IF(N186="nulová",J186,0)</f>
        <v>0</v>
      </c>
      <c r="BJ186" s="16" t="s">
        <v>78</v>
      </c>
      <c r="BK186" s="227">
        <f>ROUND(I186*H186,2)</f>
        <v>0</v>
      </c>
      <c r="BL186" s="16" t="s">
        <v>246</v>
      </c>
      <c r="BM186" s="226" t="s">
        <v>1814</v>
      </c>
    </row>
    <row r="187" s="2" customFormat="1">
      <c r="A187" s="37"/>
      <c r="B187" s="38"/>
      <c r="C187" s="39"/>
      <c r="D187" s="228" t="s">
        <v>160</v>
      </c>
      <c r="E187" s="39"/>
      <c r="F187" s="239" t="s">
        <v>1815</v>
      </c>
      <c r="G187" s="39"/>
      <c r="H187" s="39"/>
      <c r="I187" s="230"/>
      <c r="J187" s="39"/>
      <c r="K187" s="39"/>
      <c r="L187" s="43"/>
      <c r="M187" s="231"/>
      <c r="N187" s="232"/>
      <c r="O187" s="90"/>
      <c r="P187" s="90"/>
      <c r="Q187" s="90"/>
      <c r="R187" s="90"/>
      <c r="S187" s="90"/>
      <c r="T187" s="91"/>
      <c r="U187" s="37"/>
      <c r="V187" s="37"/>
      <c r="W187" s="37"/>
      <c r="X187" s="37"/>
      <c r="Y187" s="37"/>
      <c r="Z187" s="37"/>
      <c r="AA187" s="37"/>
      <c r="AB187" s="37"/>
      <c r="AC187" s="37"/>
      <c r="AD187" s="37"/>
      <c r="AE187" s="37"/>
      <c r="AT187" s="16" t="s">
        <v>160</v>
      </c>
      <c r="AU187" s="16" t="s">
        <v>82</v>
      </c>
    </row>
    <row r="188" s="2" customFormat="1">
      <c r="A188" s="37"/>
      <c r="B188" s="38"/>
      <c r="C188" s="215" t="s">
        <v>7</v>
      </c>
      <c r="D188" s="215" t="s">
        <v>129</v>
      </c>
      <c r="E188" s="216" t="s">
        <v>1816</v>
      </c>
      <c r="F188" s="217" t="s">
        <v>1817</v>
      </c>
      <c r="G188" s="218" t="s">
        <v>176</v>
      </c>
      <c r="H188" s="219">
        <v>300</v>
      </c>
      <c r="I188" s="220"/>
      <c r="J188" s="221">
        <f>ROUND(I188*H188,2)</f>
        <v>0</v>
      </c>
      <c r="K188" s="217" t="s">
        <v>158</v>
      </c>
      <c r="L188" s="43"/>
      <c r="M188" s="222" t="s">
        <v>1</v>
      </c>
      <c r="N188" s="223" t="s">
        <v>38</v>
      </c>
      <c r="O188" s="90"/>
      <c r="P188" s="224">
        <f>O188*H188</f>
        <v>0</v>
      </c>
      <c r="Q188" s="224">
        <v>0</v>
      </c>
      <c r="R188" s="224">
        <f>Q188*H188</f>
        <v>0</v>
      </c>
      <c r="S188" s="224">
        <v>0</v>
      </c>
      <c r="T188" s="225">
        <f>S188*H188</f>
        <v>0</v>
      </c>
      <c r="U188" s="37"/>
      <c r="V188" s="37"/>
      <c r="W188" s="37"/>
      <c r="X188" s="37"/>
      <c r="Y188" s="37"/>
      <c r="Z188" s="37"/>
      <c r="AA188" s="37"/>
      <c r="AB188" s="37"/>
      <c r="AC188" s="37"/>
      <c r="AD188" s="37"/>
      <c r="AE188" s="37"/>
      <c r="AR188" s="226" t="s">
        <v>246</v>
      </c>
      <c r="AT188" s="226" t="s">
        <v>129</v>
      </c>
      <c r="AU188" s="226" t="s">
        <v>82</v>
      </c>
      <c r="AY188" s="16" t="s">
        <v>128</v>
      </c>
      <c r="BE188" s="227">
        <f>IF(N188="základní",J188,0)</f>
        <v>0</v>
      </c>
      <c r="BF188" s="227">
        <f>IF(N188="snížená",J188,0)</f>
        <v>0</v>
      </c>
      <c r="BG188" s="227">
        <f>IF(N188="zákl. přenesená",J188,0)</f>
        <v>0</v>
      </c>
      <c r="BH188" s="227">
        <f>IF(N188="sníž. přenesená",J188,0)</f>
        <v>0</v>
      </c>
      <c r="BI188" s="227">
        <f>IF(N188="nulová",J188,0)</f>
        <v>0</v>
      </c>
      <c r="BJ188" s="16" t="s">
        <v>78</v>
      </c>
      <c r="BK188" s="227">
        <f>ROUND(I188*H188,2)</f>
        <v>0</v>
      </c>
      <c r="BL188" s="16" t="s">
        <v>246</v>
      </c>
      <c r="BM188" s="226" t="s">
        <v>1818</v>
      </c>
    </row>
    <row r="189" s="2" customFormat="1">
      <c r="A189" s="37"/>
      <c r="B189" s="38"/>
      <c r="C189" s="39"/>
      <c r="D189" s="228" t="s">
        <v>160</v>
      </c>
      <c r="E189" s="39"/>
      <c r="F189" s="239" t="s">
        <v>1819</v>
      </c>
      <c r="G189" s="39"/>
      <c r="H189" s="39"/>
      <c r="I189" s="230"/>
      <c r="J189" s="39"/>
      <c r="K189" s="39"/>
      <c r="L189" s="43"/>
      <c r="M189" s="231"/>
      <c r="N189" s="232"/>
      <c r="O189" s="90"/>
      <c r="P189" s="90"/>
      <c r="Q189" s="90"/>
      <c r="R189" s="90"/>
      <c r="S189" s="90"/>
      <c r="T189" s="91"/>
      <c r="U189" s="37"/>
      <c r="V189" s="37"/>
      <c r="W189" s="37"/>
      <c r="X189" s="37"/>
      <c r="Y189" s="37"/>
      <c r="Z189" s="37"/>
      <c r="AA189" s="37"/>
      <c r="AB189" s="37"/>
      <c r="AC189" s="37"/>
      <c r="AD189" s="37"/>
      <c r="AE189" s="37"/>
      <c r="AT189" s="16" t="s">
        <v>160</v>
      </c>
      <c r="AU189" s="16" t="s">
        <v>82</v>
      </c>
    </row>
    <row r="190" s="2" customFormat="1">
      <c r="A190" s="37"/>
      <c r="B190" s="38"/>
      <c r="C190" s="215" t="s">
        <v>280</v>
      </c>
      <c r="D190" s="215" t="s">
        <v>129</v>
      </c>
      <c r="E190" s="216" t="s">
        <v>1820</v>
      </c>
      <c r="F190" s="217" t="s">
        <v>1821</v>
      </c>
      <c r="G190" s="218" t="s">
        <v>176</v>
      </c>
      <c r="H190" s="219">
        <v>100</v>
      </c>
      <c r="I190" s="220"/>
      <c r="J190" s="221">
        <f>ROUND(I190*H190,2)</f>
        <v>0</v>
      </c>
      <c r="K190" s="217" t="s">
        <v>158</v>
      </c>
      <c r="L190" s="43"/>
      <c r="M190" s="222" t="s">
        <v>1</v>
      </c>
      <c r="N190" s="223" t="s">
        <v>38</v>
      </c>
      <c r="O190" s="90"/>
      <c r="P190" s="224">
        <f>O190*H190</f>
        <v>0</v>
      </c>
      <c r="Q190" s="224">
        <v>0</v>
      </c>
      <c r="R190" s="224">
        <f>Q190*H190</f>
        <v>0</v>
      </c>
      <c r="S190" s="224">
        <v>0</v>
      </c>
      <c r="T190" s="225">
        <f>S190*H190</f>
        <v>0</v>
      </c>
      <c r="U190" s="37"/>
      <c r="V190" s="37"/>
      <c r="W190" s="37"/>
      <c r="X190" s="37"/>
      <c r="Y190" s="37"/>
      <c r="Z190" s="37"/>
      <c r="AA190" s="37"/>
      <c r="AB190" s="37"/>
      <c r="AC190" s="37"/>
      <c r="AD190" s="37"/>
      <c r="AE190" s="37"/>
      <c r="AR190" s="226" t="s">
        <v>246</v>
      </c>
      <c r="AT190" s="226" t="s">
        <v>129</v>
      </c>
      <c r="AU190" s="226" t="s">
        <v>82</v>
      </c>
      <c r="AY190" s="16" t="s">
        <v>128</v>
      </c>
      <c r="BE190" s="227">
        <f>IF(N190="základní",J190,0)</f>
        <v>0</v>
      </c>
      <c r="BF190" s="227">
        <f>IF(N190="snížená",J190,0)</f>
        <v>0</v>
      </c>
      <c r="BG190" s="227">
        <f>IF(N190="zákl. přenesená",J190,0)</f>
        <v>0</v>
      </c>
      <c r="BH190" s="227">
        <f>IF(N190="sníž. přenesená",J190,0)</f>
        <v>0</v>
      </c>
      <c r="BI190" s="227">
        <f>IF(N190="nulová",J190,0)</f>
        <v>0</v>
      </c>
      <c r="BJ190" s="16" t="s">
        <v>78</v>
      </c>
      <c r="BK190" s="227">
        <f>ROUND(I190*H190,2)</f>
        <v>0</v>
      </c>
      <c r="BL190" s="16" t="s">
        <v>246</v>
      </c>
      <c r="BM190" s="226" t="s">
        <v>1822</v>
      </c>
    </row>
    <row r="191" s="2" customFormat="1">
      <c r="A191" s="37"/>
      <c r="B191" s="38"/>
      <c r="C191" s="39"/>
      <c r="D191" s="228" t="s">
        <v>160</v>
      </c>
      <c r="E191" s="39"/>
      <c r="F191" s="239" t="s">
        <v>1823</v>
      </c>
      <c r="G191" s="39"/>
      <c r="H191" s="39"/>
      <c r="I191" s="230"/>
      <c r="J191" s="39"/>
      <c r="K191" s="39"/>
      <c r="L191" s="43"/>
      <c r="M191" s="231"/>
      <c r="N191" s="232"/>
      <c r="O191" s="90"/>
      <c r="P191" s="90"/>
      <c r="Q191" s="90"/>
      <c r="R191" s="90"/>
      <c r="S191" s="90"/>
      <c r="T191" s="91"/>
      <c r="U191" s="37"/>
      <c r="V191" s="37"/>
      <c r="W191" s="37"/>
      <c r="X191" s="37"/>
      <c r="Y191" s="37"/>
      <c r="Z191" s="37"/>
      <c r="AA191" s="37"/>
      <c r="AB191" s="37"/>
      <c r="AC191" s="37"/>
      <c r="AD191" s="37"/>
      <c r="AE191" s="37"/>
      <c r="AT191" s="16" t="s">
        <v>160</v>
      </c>
      <c r="AU191" s="16" t="s">
        <v>82</v>
      </c>
    </row>
    <row r="192" s="2" customFormat="1">
      <c r="A192" s="37"/>
      <c r="B192" s="38"/>
      <c r="C192" s="251" t="s">
        <v>288</v>
      </c>
      <c r="D192" s="251" t="s">
        <v>200</v>
      </c>
      <c r="E192" s="252" t="s">
        <v>1824</v>
      </c>
      <c r="F192" s="253" t="s">
        <v>1825</v>
      </c>
      <c r="G192" s="254" t="s">
        <v>176</v>
      </c>
      <c r="H192" s="255">
        <v>100</v>
      </c>
      <c r="I192" s="256"/>
      <c r="J192" s="257">
        <f>ROUND(I192*H192,2)</f>
        <v>0</v>
      </c>
      <c r="K192" s="253" t="s">
        <v>158</v>
      </c>
      <c r="L192" s="258"/>
      <c r="M192" s="259" t="s">
        <v>1</v>
      </c>
      <c r="N192" s="260" t="s">
        <v>38</v>
      </c>
      <c r="O192" s="90"/>
      <c r="P192" s="224">
        <f>O192*H192</f>
        <v>0</v>
      </c>
      <c r="Q192" s="224">
        <v>0.00029</v>
      </c>
      <c r="R192" s="224">
        <f>Q192*H192</f>
        <v>0.029000000000000001</v>
      </c>
      <c r="S192" s="224">
        <v>0</v>
      </c>
      <c r="T192" s="225">
        <f>S192*H192</f>
        <v>0</v>
      </c>
      <c r="U192" s="37"/>
      <c r="V192" s="37"/>
      <c r="W192" s="37"/>
      <c r="X192" s="37"/>
      <c r="Y192" s="37"/>
      <c r="Z192" s="37"/>
      <c r="AA192" s="37"/>
      <c r="AB192" s="37"/>
      <c r="AC192" s="37"/>
      <c r="AD192" s="37"/>
      <c r="AE192" s="37"/>
      <c r="AR192" s="226" t="s">
        <v>342</v>
      </c>
      <c r="AT192" s="226" t="s">
        <v>200</v>
      </c>
      <c r="AU192" s="226" t="s">
        <v>82</v>
      </c>
      <c r="AY192" s="16" t="s">
        <v>128</v>
      </c>
      <c r="BE192" s="227">
        <f>IF(N192="základní",J192,0)</f>
        <v>0</v>
      </c>
      <c r="BF192" s="227">
        <f>IF(N192="snížená",J192,0)</f>
        <v>0</v>
      </c>
      <c r="BG192" s="227">
        <f>IF(N192="zákl. přenesená",J192,0)</f>
        <v>0</v>
      </c>
      <c r="BH192" s="227">
        <f>IF(N192="sníž. přenesená",J192,0)</f>
        <v>0</v>
      </c>
      <c r="BI192" s="227">
        <f>IF(N192="nulová",J192,0)</f>
        <v>0</v>
      </c>
      <c r="BJ192" s="16" t="s">
        <v>78</v>
      </c>
      <c r="BK192" s="227">
        <f>ROUND(I192*H192,2)</f>
        <v>0</v>
      </c>
      <c r="BL192" s="16" t="s">
        <v>246</v>
      </c>
      <c r="BM192" s="226" t="s">
        <v>1826</v>
      </c>
    </row>
    <row r="193" s="2" customFormat="1">
      <c r="A193" s="37"/>
      <c r="B193" s="38"/>
      <c r="C193" s="39"/>
      <c r="D193" s="228" t="s">
        <v>160</v>
      </c>
      <c r="E193" s="39"/>
      <c r="F193" s="239" t="s">
        <v>1825</v>
      </c>
      <c r="G193" s="39"/>
      <c r="H193" s="39"/>
      <c r="I193" s="230"/>
      <c r="J193" s="39"/>
      <c r="K193" s="39"/>
      <c r="L193" s="43"/>
      <c r="M193" s="231"/>
      <c r="N193" s="232"/>
      <c r="O193" s="90"/>
      <c r="P193" s="90"/>
      <c r="Q193" s="90"/>
      <c r="R193" s="90"/>
      <c r="S193" s="90"/>
      <c r="T193" s="91"/>
      <c r="U193" s="37"/>
      <c r="V193" s="37"/>
      <c r="W193" s="37"/>
      <c r="X193" s="37"/>
      <c r="Y193" s="37"/>
      <c r="Z193" s="37"/>
      <c r="AA193" s="37"/>
      <c r="AB193" s="37"/>
      <c r="AC193" s="37"/>
      <c r="AD193" s="37"/>
      <c r="AE193" s="37"/>
      <c r="AT193" s="16" t="s">
        <v>160</v>
      </c>
      <c r="AU193" s="16" t="s">
        <v>82</v>
      </c>
    </row>
    <row r="194" s="2" customFormat="1">
      <c r="A194" s="37"/>
      <c r="B194" s="38"/>
      <c r="C194" s="39"/>
      <c r="D194" s="228" t="s">
        <v>134</v>
      </c>
      <c r="E194" s="39"/>
      <c r="F194" s="229" t="s">
        <v>1827</v>
      </c>
      <c r="G194" s="39"/>
      <c r="H194" s="39"/>
      <c r="I194" s="230"/>
      <c r="J194" s="39"/>
      <c r="K194" s="39"/>
      <c r="L194" s="43"/>
      <c r="M194" s="231"/>
      <c r="N194" s="232"/>
      <c r="O194" s="90"/>
      <c r="P194" s="90"/>
      <c r="Q194" s="90"/>
      <c r="R194" s="90"/>
      <c r="S194" s="90"/>
      <c r="T194" s="91"/>
      <c r="U194" s="37"/>
      <c r="V194" s="37"/>
      <c r="W194" s="37"/>
      <c r="X194" s="37"/>
      <c r="Y194" s="37"/>
      <c r="Z194" s="37"/>
      <c r="AA194" s="37"/>
      <c r="AB194" s="37"/>
      <c r="AC194" s="37"/>
      <c r="AD194" s="37"/>
      <c r="AE194" s="37"/>
      <c r="AT194" s="16" t="s">
        <v>134</v>
      </c>
      <c r="AU194" s="16" t="s">
        <v>82</v>
      </c>
    </row>
    <row r="195" s="2" customFormat="1">
      <c r="A195" s="37"/>
      <c r="B195" s="38"/>
      <c r="C195" s="215" t="s">
        <v>295</v>
      </c>
      <c r="D195" s="215" t="s">
        <v>129</v>
      </c>
      <c r="E195" s="216" t="s">
        <v>1828</v>
      </c>
      <c r="F195" s="217" t="s">
        <v>1829</v>
      </c>
      <c r="G195" s="218" t="s">
        <v>176</v>
      </c>
      <c r="H195" s="219">
        <v>100</v>
      </c>
      <c r="I195" s="220"/>
      <c r="J195" s="221">
        <f>ROUND(I195*H195,2)</f>
        <v>0</v>
      </c>
      <c r="K195" s="217" t="s">
        <v>1740</v>
      </c>
      <c r="L195" s="43"/>
      <c r="M195" s="222" t="s">
        <v>1</v>
      </c>
      <c r="N195" s="223" t="s">
        <v>38</v>
      </c>
      <c r="O195" s="90"/>
      <c r="P195" s="224">
        <f>O195*H195</f>
        <v>0</v>
      </c>
      <c r="Q195" s="224">
        <v>0</v>
      </c>
      <c r="R195" s="224">
        <f>Q195*H195</f>
        <v>0</v>
      </c>
      <c r="S195" s="224">
        <v>0</v>
      </c>
      <c r="T195" s="225">
        <f>S195*H195</f>
        <v>0</v>
      </c>
      <c r="U195" s="37"/>
      <c r="V195" s="37"/>
      <c r="W195" s="37"/>
      <c r="X195" s="37"/>
      <c r="Y195" s="37"/>
      <c r="Z195" s="37"/>
      <c r="AA195" s="37"/>
      <c r="AB195" s="37"/>
      <c r="AC195" s="37"/>
      <c r="AD195" s="37"/>
      <c r="AE195" s="37"/>
      <c r="AR195" s="226" t="s">
        <v>246</v>
      </c>
      <c r="AT195" s="226" t="s">
        <v>129</v>
      </c>
      <c r="AU195" s="226" t="s">
        <v>82</v>
      </c>
      <c r="AY195" s="16" t="s">
        <v>128</v>
      </c>
      <c r="BE195" s="227">
        <f>IF(N195="základní",J195,0)</f>
        <v>0</v>
      </c>
      <c r="BF195" s="227">
        <f>IF(N195="snížená",J195,0)</f>
        <v>0</v>
      </c>
      <c r="BG195" s="227">
        <f>IF(N195="zákl. přenesená",J195,0)</f>
        <v>0</v>
      </c>
      <c r="BH195" s="227">
        <f>IF(N195="sníž. přenesená",J195,0)</f>
        <v>0</v>
      </c>
      <c r="BI195" s="227">
        <f>IF(N195="nulová",J195,0)</f>
        <v>0</v>
      </c>
      <c r="BJ195" s="16" t="s">
        <v>78</v>
      </c>
      <c r="BK195" s="227">
        <f>ROUND(I195*H195,2)</f>
        <v>0</v>
      </c>
      <c r="BL195" s="16" t="s">
        <v>246</v>
      </c>
      <c r="BM195" s="226" t="s">
        <v>1830</v>
      </c>
    </row>
    <row r="196" s="2" customFormat="1">
      <c r="A196" s="37"/>
      <c r="B196" s="38"/>
      <c r="C196" s="39"/>
      <c r="D196" s="228" t="s">
        <v>160</v>
      </c>
      <c r="E196" s="39"/>
      <c r="F196" s="239" t="s">
        <v>1831</v>
      </c>
      <c r="G196" s="39"/>
      <c r="H196" s="39"/>
      <c r="I196" s="230"/>
      <c r="J196" s="39"/>
      <c r="K196" s="39"/>
      <c r="L196" s="43"/>
      <c r="M196" s="231"/>
      <c r="N196" s="232"/>
      <c r="O196" s="90"/>
      <c r="P196" s="90"/>
      <c r="Q196" s="90"/>
      <c r="R196" s="90"/>
      <c r="S196" s="90"/>
      <c r="T196" s="91"/>
      <c r="U196" s="37"/>
      <c r="V196" s="37"/>
      <c r="W196" s="37"/>
      <c r="X196" s="37"/>
      <c r="Y196" s="37"/>
      <c r="Z196" s="37"/>
      <c r="AA196" s="37"/>
      <c r="AB196" s="37"/>
      <c r="AC196" s="37"/>
      <c r="AD196" s="37"/>
      <c r="AE196" s="37"/>
      <c r="AT196" s="16" t="s">
        <v>160</v>
      </c>
      <c r="AU196" s="16" t="s">
        <v>82</v>
      </c>
    </row>
    <row r="197" s="2" customFormat="1" ht="16.5" customHeight="1">
      <c r="A197" s="37"/>
      <c r="B197" s="38"/>
      <c r="C197" s="251" t="s">
        <v>301</v>
      </c>
      <c r="D197" s="251" t="s">
        <v>200</v>
      </c>
      <c r="E197" s="252" t="s">
        <v>1832</v>
      </c>
      <c r="F197" s="253" t="s">
        <v>1833</v>
      </c>
      <c r="G197" s="254" t="s">
        <v>176</v>
      </c>
      <c r="H197" s="255">
        <v>350</v>
      </c>
      <c r="I197" s="256"/>
      <c r="J197" s="257">
        <f>ROUND(I197*H197,2)</f>
        <v>0</v>
      </c>
      <c r="K197" s="253" t="s">
        <v>1740</v>
      </c>
      <c r="L197" s="258"/>
      <c r="M197" s="259" t="s">
        <v>1</v>
      </c>
      <c r="N197" s="260" t="s">
        <v>38</v>
      </c>
      <c r="O197" s="90"/>
      <c r="P197" s="224">
        <f>O197*H197</f>
        <v>0</v>
      </c>
      <c r="Q197" s="224">
        <v>0.00089999999999999998</v>
      </c>
      <c r="R197" s="224">
        <f>Q197*H197</f>
        <v>0.315</v>
      </c>
      <c r="S197" s="224">
        <v>0</v>
      </c>
      <c r="T197" s="225">
        <f>S197*H197</f>
        <v>0</v>
      </c>
      <c r="U197" s="37"/>
      <c r="V197" s="37"/>
      <c r="W197" s="37"/>
      <c r="X197" s="37"/>
      <c r="Y197" s="37"/>
      <c r="Z197" s="37"/>
      <c r="AA197" s="37"/>
      <c r="AB197" s="37"/>
      <c r="AC197" s="37"/>
      <c r="AD197" s="37"/>
      <c r="AE197" s="37"/>
      <c r="AR197" s="226" t="s">
        <v>342</v>
      </c>
      <c r="AT197" s="226" t="s">
        <v>200</v>
      </c>
      <c r="AU197" s="226" t="s">
        <v>82</v>
      </c>
      <c r="AY197" s="16" t="s">
        <v>128</v>
      </c>
      <c r="BE197" s="227">
        <f>IF(N197="základní",J197,0)</f>
        <v>0</v>
      </c>
      <c r="BF197" s="227">
        <f>IF(N197="snížená",J197,0)</f>
        <v>0</v>
      </c>
      <c r="BG197" s="227">
        <f>IF(N197="zákl. přenesená",J197,0)</f>
        <v>0</v>
      </c>
      <c r="BH197" s="227">
        <f>IF(N197="sníž. přenesená",J197,0)</f>
        <v>0</v>
      </c>
      <c r="BI197" s="227">
        <f>IF(N197="nulová",J197,0)</f>
        <v>0</v>
      </c>
      <c r="BJ197" s="16" t="s">
        <v>78</v>
      </c>
      <c r="BK197" s="227">
        <f>ROUND(I197*H197,2)</f>
        <v>0</v>
      </c>
      <c r="BL197" s="16" t="s">
        <v>246</v>
      </c>
      <c r="BM197" s="226" t="s">
        <v>1834</v>
      </c>
    </row>
    <row r="198" s="2" customFormat="1">
      <c r="A198" s="37"/>
      <c r="B198" s="38"/>
      <c r="C198" s="39"/>
      <c r="D198" s="228" t="s">
        <v>160</v>
      </c>
      <c r="E198" s="39"/>
      <c r="F198" s="239" t="s">
        <v>1833</v>
      </c>
      <c r="G198" s="39"/>
      <c r="H198" s="39"/>
      <c r="I198" s="230"/>
      <c r="J198" s="39"/>
      <c r="K198" s="39"/>
      <c r="L198" s="43"/>
      <c r="M198" s="231"/>
      <c r="N198" s="232"/>
      <c r="O198" s="90"/>
      <c r="P198" s="90"/>
      <c r="Q198" s="90"/>
      <c r="R198" s="90"/>
      <c r="S198" s="90"/>
      <c r="T198" s="91"/>
      <c r="U198" s="37"/>
      <c r="V198" s="37"/>
      <c r="W198" s="37"/>
      <c r="X198" s="37"/>
      <c r="Y198" s="37"/>
      <c r="Z198" s="37"/>
      <c r="AA198" s="37"/>
      <c r="AB198" s="37"/>
      <c r="AC198" s="37"/>
      <c r="AD198" s="37"/>
      <c r="AE198" s="37"/>
      <c r="AT198" s="16" t="s">
        <v>160</v>
      </c>
      <c r="AU198" s="16" t="s">
        <v>82</v>
      </c>
    </row>
    <row r="199" s="2" customFormat="1" ht="33" customHeight="1">
      <c r="A199" s="37"/>
      <c r="B199" s="38"/>
      <c r="C199" s="215" t="s">
        <v>306</v>
      </c>
      <c r="D199" s="215" t="s">
        <v>129</v>
      </c>
      <c r="E199" s="216" t="s">
        <v>1835</v>
      </c>
      <c r="F199" s="217" t="s">
        <v>1836</v>
      </c>
      <c r="G199" s="218" t="s">
        <v>176</v>
      </c>
      <c r="H199" s="219">
        <v>160</v>
      </c>
      <c r="I199" s="220"/>
      <c r="J199" s="221">
        <f>ROUND(I199*H199,2)</f>
        <v>0</v>
      </c>
      <c r="K199" s="217" t="s">
        <v>158</v>
      </c>
      <c r="L199" s="43"/>
      <c r="M199" s="222" t="s">
        <v>1</v>
      </c>
      <c r="N199" s="223" t="s">
        <v>38</v>
      </c>
      <c r="O199" s="90"/>
      <c r="P199" s="224">
        <f>O199*H199</f>
        <v>0</v>
      </c>
      <c r="Q199" s="224">
        <v>0</v>
      </c>
      <c r="R199" s="224">
        <f>Q199*H199</f>
        <v>0</v>
      </c>
      <c r="S199" s="224">
        <v>0.00014999999999999999</v>
      </c>
      <c r="T199" s="225">
        <f>S199*H199</f>
        <v>0.023999999999999997</v>
      </c>
      <c r="U199" s="37"/>
      <c r="V199" s="37"/>
      <c r="W199" s="37"/>
      <c r="X199" s="37"/>
      <c r="Y199" s="37"/>
      <c r="Z199" s="37"/>
      <c r="AA199" s="37"/>
      <c r="AB199" s="37"/>
      <c r="AC199" s="37"/>
      <c r="AD199" s="37"/>
      <c r="AE199" s="37"/>
      <c r="AR199" s="226" t="s">
        <v>246</v>
      </c>
      <c r="AT199" s="226" t="s">
        <v>129</v>
      </c>
      <c r="AU199" s="226" t="s">
        <v>82</v>
      </c>
      <c r="AY199" s="16" t="s">
        <v>128</v>
      </c>
      <c r="BE199" s="227">
        <f>IF(N199="základní",J199,0)</f>
        <v>0</v>
      </c>
      <c r="BF199" s="227">
        <f>IF(N199="snížená",J199,0)</f>
        <v>0</v>
      </c>
      <c r="BG199" s="227">
        <f>IF(N199="zákl. přenesená",J199,0)</f>
        <v>0</v>
      </c>
      <c r="BH199" s="227">
        <f>IF(N199="sníž. přenesená",J199,0)</f>
        <v>0</v>
      </c>
      <c r="BI199" s="227">
        <f>IF(N199="nulová",J199,0)</f>
        <v>0</v>
      </c>
      <c r="BJ199" s="16" t="s">
        <v>78</v>
      </c>
      <c r="BK199" s="227">
        <f>ROUND(I199*H199,2)</f>
        <v>0</v>
      </c>
      <c r="BL199" s="16" t="s">
        <v>246</v>
      </c>
      <c r="BM199" s="226" t="s">
        <v>1837</v>
      </c>
    </row>
    <row r="200" s="2" customFormat="1">
      <c r="A200" s="37"/>
      <c r="B200" s="38"/>
      <c r="C200" s="39"/>
      <c r="D200" s="228" t="s">
        <v>160</v>
      </c>
      <c r="E200" s="39"/>
      <c r="F200" s="239" t="s">
        <v>1838</v>
      </c>
      <c r="G200" s="39"/>
      <c r="H200" s="39"/>
      <c r="I200" s="230"/>
      <c r="J200" s="39"/>
      <c r="K200" s="39"/>
      <c r="L200" s="43"/>
      <c r="M200" s="231"/>
      <c r="N200" s="232"/>
      <c r="O200" s="90"/>
      <c r="P200" s="90"/>
      <c r="Q200" s="90"/>
      <c r="R200" s="90"/>
      <c r="S200" s="90"/>
      <c r="T200" s="91"/>
      <c r="U200" s="37"/>
      <c r="V200" s="37"/>
      <c r="W200" s="37"/>
      <c r="X200" s="37"/>
      <c r="Y200" s="37"/>
      <c r="Z200" s="37"/>
      <c r="AA200" s="37"/>
      <c r="AB200" s="37"/>
      <c r="AC200" s="37"/>
      <c r="AD200" s="37"/>
      <c r="AE200" s="37"/>
      <c r="AT200" s="16" t="s">
        <v>160</v>
      </c>
      <c r="AU200" s="16" t="s">
        <v>82</v>
      </c>
    </row>
    <row r="201" s="2" customFormat="1" ht="16.5" customHeight="1">
      <c r="A201" s="37"/>
      <c r="B201" s="38"/>
      <c r="C201" s="215" t="s">
        <v>312</v>
      </c>
      <c r="D201" s="215" t="s">
        <v>129</v>
      </c>
      <c r="E201" s="216" t="s">
        <v>1839</v>
      </c>
      <c r="F201" s="217" t="s">
        <v>1840</v>
      </c>
      <c r="G201" s="218" t="s">
        <v>176</v>
      </c>
      <c r="H201" s="219">
        <v>50</v>
      </c>
      <c r="I201" s="220"/>
      <c r="J201" s="221">
        <f>ROUND(I201*H201,2)</f>
        <v>0</v>
      </c>
      <c r="K201" s="217" t="s">
        <v>158</v>
      </c>
      <c r="L201" s="43"/>
      <c r="M201" s="222" t="s">
        <v>1</v>
      </c>
      <c r="N201" s="223" t="s">
        <v>38</v>
      </c>
      <c r="O201" s="90"/>
      <c r="P201" s="224">
        <f>O201*H201</f>
        <v>0</v>
      </c>
      <c r="Q201" s="224">
        <v>0</v>
      </c>
      <c r="R201" s="224">
        <f>Q201*H201</f>
        <v>0</v>
      </c>
      <c r="S201" s="224">
        <v>0.00040000000000000002</v>
      </c>
      <c r="T201" s="225">
        <f>S201*H201</f>
        <v>0.02</v>
      </c>
      <c r="U201" s="37"/>
      <c r="V201" s="37"/>
      <c r="W201" s="37"/>
      <c r="X201" s="37"/>
      <c r="Y201" s="37"/>
      <c r="Z201" s="37"/>
      <c r="AA201" s="37"/>
      <c r="AB201" s="37"/>
      <c r="AC201" s="37"/>
      <c r="AD201" s="37"/>
      <c r="AE201" s="37"/>
      <c r="AR201" s="226" t="s">
        <v>246</v>
      </c>
      <c r="AT201" s="226" t="s">
        <v>129</v>
      </c>
      <c r="AU201" s="226" t="s">
        <v>82</v>
      </c>
      <c r="AY201" s="16" t="s">
        <v>128</v>
      </c>
      <c r="BE201" s="227">
        <f>IF(N201="základní",J201,0)</f>
        <v>0</v>
      </c>
      <c r="BF201" s="227">
        <f>IF(N201="snížená",J201,0)</f>
        <v>0</v>
      </c>
      <c r="BG201" s="227">
        <f>IF(N201="zákl. přenesená",J201,0)</f>
        <v>0</v>
      </c>
      <c r="BH201" s="227">
        <f>IF(N201="sníž. přenesená",J201,0)</f>
        <v>0</v>
      </c>
      <c r="BI201" s="227">
        <f>IF(N201="nulová",J201,0)</f>
        <v>0</v>
      </c>
      <c r="BJ201" s="16" t="s">
        <v>78</v>
      </c>
      <c r="BK201" s="227">
        <f>ROUND(I201*H201,2)</f>
        <v>0</v>
      </c>
      <c r="BL201" s="16" t="s">
        <v>246</v>
      </c>
      <c r="BM201" s="226" t="s">
        <v>1841</v>
      </c>
    </row>
    <row r="202" s="2" customFormat="1">
      <c r="A202" s="37"/>
      <c r="B202" s="38"/>
      <c r="C202" s="39"/>
      <c r="D202" s="228" t="s">
        <v>160</v>
      </c>
      <c r="E202" s="39"/>
      <c r="F202" s="239" t="s">
        <v>1842</v>
      </c>
      <c r="G202" s="39"/>
      <c r="H202" s="39"/>
      <c r="I202" s="230"/>
      <c r="J202" s="39"/>
      <c r="K202" s="39"/>
      <c r="L202" s="43"/>
      <c r="M202" s="231"/>
      <c r="N202" s="232"/>
      <c r="O202" s="90"/>
      <c r="P202" s="90"/>
      <c r="Q202" s="90"/>
      <c r="R202" s="90"/>
      <c r="S202" s="90"/>
      <c r="T202" s="91"/>
      <c r="U202" s="37"/>
      <c r="V202" s="37"/>
      <c r="W202" s="37"/>
      <c r="X202" s="37"/>
      <c r="Y202" s="37"/>
      <c r="Z202" s="37"/>
      <c r="AA202" s="37"/>
      <c r="AB202" s="37"/>
      <c r="AC202" s="37"/>
      <c r="AD202" s="37"/>
      <c r="AE202" s="37"/>
      <c r="AT202" s="16" t="s">
        <v>160</v>
      </c>
      <c r="AU202" s="16" t="s">
        <v>82</v>
      </c>
    </row>
    <row r="203" s="13" customFormat="1">
      <c r="A203" s="13"/>
      <c r="B203" s="240"/>
      <c r="C203" s="241"/>
      <c r="D203" s="228" t="s">
        <v>162</v>
      </c>
      <c r="E203" s="241"/>
      <c r="F203" s="243" t="s">
        <v>1843</v>
      </c>
      <c r="G203" s="241"/>
      <c r="H203" s="244">
        <v>50</v>
      </c>
      <c r="I203" s="245"/>
      <c r="J203" s="241"/>
      <c r="K203" s="241"/>
      <c r="L203" s="246"/>
      <c r="M203" s="247"/>
      <c r="N203" s="248"/>
      <c r="O203" s="248"/>
      <c r="P203" s="248"/>
      <c r="Q203" s="248"/>
      <c r="R203" s="248"/>
      <c r="S203" s="248"/>
      <c r="T203" s="249"/>
      <c r="U203" s="13"/>
      <c r="V203" s="13"/>
      <c r="W203" s="13"/>
      <c r="X203" s="13"/>
      <c r="Y203" s="13"/>
      <c r="Z203" s="13"/>
      <c r="AA203" s="13"/>
      <c r="AB203" s="13"/>
      <c r="AC203" s="13"/>
      <c r="AD203" s="13"/>
      <c r="AE203" s="13"/>
      <c r="AT203" s="250" t="s">
        <v>162</v>
      </c>
      <c r="AU203" s="250" t="s">
        <v>82</v>
      </c>
      <c r="AV203" s="13" t="s">
        <v>82</v>
      </c>
      <c r="AW203" s="13" t="s">
        <v>4</v>
      </c>
      <c r="AX203" s="13" t="s">
        <v>78</v>
      </c>
      <c r="AY203" s="250" t="s">
        <v>128</v>
      </c>
    </row>
    <row r="204" s="2" customFormat="1" ht="16.5" customHeight="1">
      <c r="A204" s="37"/>
      <c r="B204" s="38"/>
      <c r="C204" s="251" t="s">
        <v>318</v>
      </c>
      <c r="D204" s="251" t="s">
        <v>200</v>
      </c>
      <c r="E204" s="252" t="s">
        <v>1844</v>
      </c>
      <c r="F204" s="253" t="s">
        <v>1845</v>
      </c>
      <c r="G204" s="254" t="s">
        <v>207</v>
      </c>
      <c r="H204" s="255">
        <v>11</v>
      </c>
      <c r="I204" s="256"/>
      <c r="J204" s="257">
        <f>ROUND(I204*H204,2)</f>
        <v>0</v>
      </c>
      <c r="K204" s="253" t="s">
        <v>158</v>
      </c>
      <c r="L204" s="258"/>
      <c r="M204" s="259" t="s">
        <v>1</v>
      </c>
      <c r="N204" s="260" t="s">
        <v>38</v>
      </c>
      <c r="O204" s="90"/>
      <c r="P204" s="224">
        <f>O204*H204</f>
        <v>0</v>
      </c>
      <c r="Q204" s="224">
        <v>0</v>
      </c>
      <c r="R204" s="224">
        <f>Q204*H204</f>
        <v>0</v>
      </c>
      <c r="S204" s="224">
        <v>0</v>
      </c>
      <c r="T204" s="225">
        <f>S204*H204</f>
        <v>0</v>
      </c>
      <c r="U204" s="37"/>
      <c r="V204" s="37"/>
      <c r="W204" s="37"/>
      <c r="X204" s="37"/>
      <c r="Y204" s="37"/>
      <c r="Z204" s="37"/>
      <c r="AA204" s="37"/>
      <c r="AB204" s="37"/>
      <c r="AC204" s="37"/>
      <c r="AD204" s="37"/>
      <c r="AE204" s="37"/>
      <c r="AR204" s="226" t="s">
        <v>342</v>
      </c>
      <c r="AT204" s="226" t="s">
        <v>200</v>
      </c>
      <c r="AU204" s="226" t="s">
        <v>82</v>
      </c>
      <c r="AY204" s="16" t="s">
        <v>128</v>
      </c>
      <c r="BE204" s="227">
        <f>IF(N204="základní",J204,0)</f>
        <v>0</v>
      </c>
      <c r="BF204" s="227">
        <f>IF(N204="snížená",J204,0)</f>
        <v>0</v>
      </c>
      <c r="BG204" s="227">
        <f>IF(N204="zákl. přenesená",J204,0)</f>
        <v>0</v>
      </c>
      <c r="BH204" s="227">
        <f>IF(N204="sníž. přenesená",J204,0)</f>
        <v>0</v>
      </c>
      <c r="BI204" s="227">
        <f>IF(N204="nulová",J204,0)</f>
        <v>0</v>
      </c>
      <c r="BJ204" s="16" t="s">
        <v>78</v>
      </c>
      <c r="BK204" s="227">
        <f>ROUND(I204*H204,2)</f>
        <v>0</v>
      </c>
      <c r="BL204" s="16" t="s">
        <v>246</v>
      </c>
      <c r="BM204" s="226" t="s">
        <v>1846</v>
      </c>
    </row>
    <row r="205" s="2" customFormat="1">
      <c r="A205" s="37"/>
      <c r="B205" s="38"/>
      <c r="C205" s="39"/>
      <c r="D205" s="228" t="s">
        <v>160</v>
      </c>
      <c r="E205" s="39"/>
      <c r="F205" s="239" t="s">
        <v>1845</v>
      </c>
      <c r="G205" s="39"/>
      <c r="H205" s="39"/>
      <c r="I205" s="230"/>
      <c r="J205" s="39"/>
      <c r="K205" s="39"/>
      <c r="L205" s="43"/>
      <c r="M205" s="231"/>
      <c r="N205" s="232"/>
      <c r="O205" s="90"/>
      <c r="P205" s="90"/>
      <c r="Q205" s="90"/>
      <c r="R205" s="90"/>
      <c r="S205" s="90"/>
      <c r="T205" s="91"/>
      <c r="U205" s="37"/>
      <c r="V205" s="37"/>
      <c r="W205" s="37"/>
      <c r="X205" s="37"/>
      <c r="Y205" s="37"/>
      <c r="Z205" s="37"/>
      <c r="AA205" s="37"/>
      <c r="AB205" s="37"/>
      <c r="AC205" s="37"/>
      <c r="AD205" s="37"/>
      <c r="AE205" s="37"/>
      <c r="AT205" s="16" t="s">
        <v>160</v>
      </c>
      <c r="AU205" s="16" t="s">
        <v>82</v>
      </c>
    </row>
    <row r="206" s="2" customFormat="1" ht="16.5" customHeight="1">
      <c r="A206" s="37"/>
      <c r="B206" s="38"/>
      <c r="C206" s="215" t="s">
        <v>324</v>
      </c>
      <c r="D206" s="215" t="s">
        <v>129</v>
      </c>
      <c r="E206" s="216" t="s">
        <v>1847</v>
      </c>
      <c r="F206" s="217" t="s">
        <v>1848</v>
      </c>
      <c r="G206" s="218" t="s">
        <v>207</v>
      </c>
      <c r="H206" s="219">
        <v>11</v>
      </c>
      <c r="I206" s="220"/>
      <c r="J206" s="221">
        <f>ROUND(I206*H206,2)</f>
        <v>0</v>
      </c>
      <c r="K206" s="217" t="s">
        <v>158</v>
      </c>
      <c r="L206" s="43"/>
      <c r="M206" s="222" t="s">
        <v>1</v>
      </c>
      <c r="N206" s="223" t="s">
        <v>38</v>
      </c>
      <c r="O206" s="90"/>
      <c r="P206" s="224">
        <f>O206*H206</f>
        <v>0</v>
      </c>
      <c r="Q206" s="224">
        <v>0</v>
      </c>
      <c r="R206" s="224">
        <f>Q206*H206</f>
        <v>0</v>
      </c>
      <c r="S206" s="224">
        <v>0</v>
      </c>
      <c r="T206" s="225">
        <f>S206*H206</f>
        <v>0</v>
      </c>
      <c r="U206" s="37"/>
      <c r="V206" s="37"/>
      <c r="W206" s="37"/>
      <c r="X206" s="37"/>
      <c r="Y206" s="37"/>
      <c r="Z206" s="37"/>
      <c r="AA206" s="37"/>
      <c r="AB206" s="37"/>
      <c r="AC206" s="37"/>
      <c r="AD206" s="37"/>
      <c r="AE206" s="37"/>
      <c r="AR206" s="226" t="s">
        <v>535</v>
      </c>
      <c r="AT206" s="226" t="s">
        <v>129</v>
      </c>
      <c r="AU206" s="226" t="s">
        <v>82</v>
      </c>
      <c r="AY206" s="16" t="s">
        <v>128</v>
      </c>
      <c r="BE206" s="227">
        <f>IF(N206="základní",J206,0)</f>
        <v>0</v>
      </c>
      <c r="BF206" s="227">
        <f>IF(N206="snížená",J206,0)</f>
        <v>0</v>
      </c>
      <c r="BG206" s="227">
        <f>IF(N206="zákl. přenesená",J206,0)</f>
        <v>0</v>
      </c>
      <c r="BH206" s="227">
        <f>IF(N206="sníž. přenesená",J206,0)</f>
        <v>0</v>
      </c>
      <c r="BI206" s="227">
        <f>IF(N206="nulová",J206,0)</f>
        <v>0</v>
      </c>
      <c r="BJ206" s="16" t="s">
        <v>78</v>
      </c>
      <c r="BK206" s="227">
        <f>ROUND(I206*H206,2)</f>
        <v>0</v>
      </c>
      <c r="BL206" s="16" t="s">
        <v>535</v>
      </c>
      <c r="BM206" s="226" t="s">
        <v>1849</v>
      </c>
    </row>
    <row r="207" s="2" customFormat="1">
      <c r="A207" s="37"/>
      <c r="B207" s="38"/>
      <c r="C207" s="39"/>
      <c r="D207" s="228" t="s">
        <v>160</v>
      </c>
      <c r="E207" s="39"/>
      <c r="F207" s="239" t="s">
        <v>1850</v>
      </c>
      <c r="G207" s="39"/>
      <c r="H207" s="39"/>
      <c r="I207" s="230"/>
      <c r="J207" s="39"/>
      <c r="K207" s="39"/>
      <c r="L207" s="43"/>
      <c r="M207" s="231"/>
      <c r="N207" s="232"/>
      <c r="O207" s="90"/>
      <c r="P207" s="90"/>
      <c r="Q207" s="90"/>
      <c r="R207" s="90"/>
      <c r="S207" s="90"/>
      <c r="T207" s="91"/>
      <c r="U207" s="37"/>
      <c r="V207" s="37"/>
      <c r="W207" s="37"/>
      <c r="X207" s="37"/>
      <c r="Y207" s="37"/>
      <c r="Z207" s="37"/>
      <c r="AA207" s="37"/>
      <c r="AB207" s="37"/>
      <c r="AC207" s="37"/>
      <c r="AD207" s="37"/>
      <c r="AE207" s="37"/>
      <c r="AT207" s="16" t="s">
        <v>160</v>
      </c>
      <c r="AU207" s="16" t="s">
        <v>82</v>
      </c>
    </row>
    <row r="208" s="2" customFormat="1" ht="16.5" customHeight="1">
      <c r="A208" s="37"/>
      <c r="B208" s="38"/>
      <c r="C208" s="251" t="s">
        <v>330</v>
      </c>
      <c r="D208" s="251" t="s">
        <v>200</v>
      </c>
      <c r="E208" s="252" t="s">
        <v>1851</v>
      </c>
      <c r="F208" s="253" t="s">
        <v>1852</v>
      </c>
      <c r="G208" s="254" t="s">
        <v>207</v>
      </c>
      <c r="H208" s="255">
        <v>5</v>
      </c>
      <c r="I208" s="256"/>
      <c r="J208" s="257">
        <f>ROUND(I208*H208,2)</f>
        <v>0</v>
      </c>
      <c r="K208" s="253" t="s">
        <v>1</v>
      </c>
      <c r="L208" s="258"/>
      <c r="M208" s="259" t="s">
        <v>1</v>
      </c>
      <c r="N208" s="260" t="s">
        <v>38</v>
      </c>
      <c r="O208" s="90"/>
      <c r="P208" s="224">
        <f>O208*H208</f>
        <v>0</v>
      </c>
      <c r="Q208" s="224">
        <v>0</v>
      </c>
      <c r="R208" s="224">
        <f>Q208*H208</f>
        <v>0</v>
      </c>
      <c r="S208" s="224">
        <v>0</v>
      </c>
      <c r="T208" s="225">
        <f>S208*H208</f>
        <v>0</v>
      </c>
      <c r="U208" s="37"/>
      <c r="V208" s="37"/>
      <c r="W208" s="37"/>
      <c r="X208" s="37"/>
      <c r="Y208" s="37"/>
      <c r="Z208" s="37"/>
      <c r="AA208" s="37"/>
      <c r="AB208" s="37"/>
      <c r="AC208" s="37"/>
      <c r="AD208" s="37"/>
      <c r="AE208" s="37"/>
      <c r="AR208" s="226" t="s">
        <v>342</v>
      </c>
      <c r="AT208" s="226" t="s">
        <v>200</v>
      </c>
      <c r="AU208" s="226" t="s">
        <v>82</v>
      </c>
      <c r="AY208" s="16" t="s">
        <v>128</v>
      </c>
      <c r="BE208" s="227">
        <f>IF(N208="základní",J208,0)</f>
        <v>0</v>
      </c>
      <c r="BF208" s="227">
        <f>IF(N208="snížená",J208,0)</f>
        <v>0</v>
      </c>
      <c r="BG208" s="227">
        <f>IF(N208="zákl. přenesená",J208,0)</f>
        <v>0</v>
      </c>
      <c r="BH208" s="227">
        <f>IF(N208="sníž. přenesená",J208,0)</f>
        <v>0</v>
      </c>
      <c r="BI208" s="227">
        <f>IF(N208="nulová",J208,0)</f>
        <v>0</v>
      </c>
      <c r="BJ208" s="16" t="s">
        <v>78</v>
      </c>
      <c r="BK208" s="227">
        <f>ROUND(I208*H208,2)</f>
        <v>0</v>
      </c>
      <c r="BL208" s="16" t="s">
        <v>246</v>
      </c>
      <c r="BM208" s="226" t="s">
        <v>1853</v>
      </c>
    </row>
    <row r="209" s="2" customFormat="1">
      <c r="A209" s="37"/>
      <c r="B209" s="38"/>
      <c r="C209" s="39"/>
      <c r="D209" s="228" t="s">
        <v>160</v>
      </c>
      <c r="E209" s="39"/>
      <c r="F209" s="239" t="s">
        <v>1854</v>
      </c>
      <c r="G209" s="39"/>
      <c r="H209" s="39"/>
      <c r="I209" s="230"/>
      <c r="J209" s="39"/>
      <c r="K209" s="39"/>
      <c r="L209" s="43"/>
      <c r="M209" s="231"/>
      <c r="N209" s="232"/>
      <c r="O209" s="90"/>
      <c r="P209" s="90"/>
      <c r="Q209" s="90"/>
      <c r="R209" s="90"/>
      <c r="S209" s="90"/>
      <c r="T209" s="91"/>
      <c r="U209" s="37"/>
      <c r="V209" s="37"/>
      <c r="W209" s="37"/>
      <c r="X209" s="37"/>
      <c r="Y209" s="37"/>
      <c r="Z209" s="37"/>
      <c r="AA209" s="37"/>
      <c r="AB209" s="37"/>
      <c r="AC209" s="37"/>
      <c r="AD209" s="37"/>
      <c r="AE209" s="37"/>
      <c r="AT209" s="16" t="s">
        <v>160</v>
      </c>
      <c r="AU209" s="16" t="s">
        <v>82</v>
      </c>
    </row>
    <row r="210" s="2" customFormat="1">
      <c r="A210" s="37"/>
      <c r="B210" s="38"/>
      <c r="C210" s="215" t="s">
        <v>335</v>
      </c>
      <c r="D210" s="215" t="s">
        <v>129</v>
      </c>
      <c r="E210" s="216" t="s">
        <v>1855</v>
      </c>
      <c r="F210" s="217" t="s">
        <v>1856</v>
      </c>
      <c r="G210" s="218" t="s">
        <v>207</v>
      </c>
      <c r="H210" s="219">
        <v>5</v>
      </c>
      <c r="I210" s="220"/>
      <c r="J210" s="221">
        <f>ROUND(I210*H210,2)</f>
        <v>0</v>
      </c>
      <c r="K210" s="217" t="s">
        <v>158</v>
      </c>
      <c r="L210" s="43"/>
      <c r="M210" s="222" t="s">
        <v>1</v>
      </c>
      <c r="N210" s="223" t="s">
        <v>38</v>
      </c>
      <c r="O210" s="90"/>
      <c r="P210" s="224">
        <f>O210*H210</f>
        <v>0</v>
      </c>
      <c r="Q210" s="224">
        <v>0</v>
      </c>
      <c r="R210" s="224">
        <f>Q210*H210</f>
        <v>0</v>
      </c>
      <c r="S210" s="224">
        <v>0</v>
      </c>
      <c r="T210" s="225">
        <f>S210*H210</f>
        <v>0</v>
      </c>
      <c r="U210" s="37"/>
      <c r="V210" s="37"/>
      <c r="W210" s="37"/>
      <c r="X210" s="37"/>
      <c r="Y210" s="37"/>
      <c r="Z210" s="37"/>
      <c r="AA210" s="37"/>
      <c r="AB210" s="37"/>
      <c r="AC210" s="37"/>
      <c r="AD210" s="37"/>
      <c r="AE210" s="37"/>
      <c r="AR210" s="226" t="s">
        <v>535</v>
      </c>
      <c r="AT210" s="226" t="s">
        <v>129</v>
      </c>
      <c r="AU210" s="226" t="s">
        <v>82</v>
      </c>
      <c r="AY210" s="16" t="s">
        <v>128</v>
      </c>
      <c r="BE210" s="227">
        <f>IF(N210="základní",J210,0)</f>
        <v>0</v>
      </c>
      <c r="BF210" s="227">
        <f>IF(N210="snížená",J210,0)</f>
        <v>0</v>
      </c>
      <c r="BG210" s="227">
        <f>IF(N210="zákl. přenesená",J210,0)</f>
        <v>0</v>
      </c>
      <c r="BH210" s="227">
        <f>IF(N210="sníž. přenesená",J210,0)</f>
        <v>0</v>
      </c>
      <c r="BI210" s="227">
        <f>IF(N210="nulová",J210,0)</f>
        <v>0</v>
      </c>
      <c r="BJ210" s="16" t="s">
        <v>78</v>
      </c>
      <c r="BK210" s="227">
        <f>ROUND(I210*H210,2)</f>
        <v>0</v>
      </c>
      <c r="BL210" s="16" t="s">
        <v>535</v>
      </c>
      <c r="BM210" s="226" t="s">
        <v>1857</v>
      </c>
    </row>
    <row r="211" s="2" customFormat="1">
      <c r="A211" s="37"/>
      <c r="B211" s="38"/>
      <c r="C211" s="39"/>
      <c r="D211" s="228" t="s">
        <v>160</v>
      </c>
      <c r="E211" s="39"/>
      <c r="F211" s="239" t="s">
        <v>1858</v>
      </c>
      <c r="G211" s="39"/>
      <c r="H211" s="39"/>
      <c r="I211" s="230"/>
      <c r="J211" s="39"/>
      <c r="K211" s="39"/>
      <c r="L211" s="43"/>
      <c r="M211" s="231"/>
      <c r="N211" s="232"/>
      <c r="O211" s="90"/>
      <c r="P211" s="90"/>
      <c r="Q211" s="90"/>
      <c r="R211" s="90"/>
      <c r="S211" s="90"/>
      <c r="T211" s="91"/>
      <c r="U211" s="37"/>
      <c r="V211" s="37"/>
      <c r="W211" s="37"/>
      <c r="X211" s="37"/>
      <c r="Y211" s="37"/>
      <c r="Z211" s="37"/>
      <c r="AA211" s="37"/>
      <c r="AB211" s="37"/>
      <c r="AC211" s="37"/>
      <c r="AD211" s="37"/>
      <c r="AE211" s="37"/>
      <c r="AT211" s="16" t="s">
        <v>160</v>
      </c>
      <c r="AU211" s="16" t="s">
        <v>82</v>
      </c>
    </row>
    <row r="212" s="2" customFormat="1" ht="21.75" customHeight="1">
      <c r="A212" s="37"/>
      <c r="B212" s="38"/>
      <c r="C212" s="215" t="s">
        <v>342</v>
      </c>
      <c r="D212" s="215" t="s">
        <v>129</v>
      </c>
      <c r="E212" s="216" t="s">
        <v>1859</v>
      </c>
      <c r="F212" s="217" t="s">
        <v>1860</v>
      </c>
      <c r="G212" s="218" t="s">
        <v>207</v>
      </c>
      <c r="H212" s="219">
        <v>8</v>
      </c>
      <c r="I212" s="220"/>
      <c r="J212" s="221">
        <f>ROUND(I212*H212,2)</f>
        <v>0</v>
      </c>
      <c r="K212" s="217" t="s">
        <v>158</v>
      </c>
      <c r="L212" s="43"/>
      <c r="M212" s="222" t="s">
        <v>1</v>
      </c>
      <c r="N212" s="223" t="s">
        <v>38</v>
      </c>
      <c r="O212" s="90"/>
      <c r="P212" s="224">
        <f>O212*H212</f>
        <v>0</v>
      </c>
      <c r="Q212" s="224">
        <v>0</v>
      </c>
      <c r="R212" s="224">
        <f>Q212*H212</f>
        <v>0</v>
      </c>
      <c r="S212" s="224">
        <v>0</v>
      </c>
      <c r="T212" s="225">
        <f>S212*H212</f>
        <v>0</v>
      </c>
      <c r="U212" s="37"/>
      <c r="V212" s="37"/>
      <c r="W212" s="37"/>
      <c r="X212" s="37"/>
      <c r="Y212" s="37"/>
      <c r="Z212" s="37"/>
      <c r="AA212" s="37"/>
      <c r="AB212" s="37"/>
      <c r="AC212" s="37"/>
      <c r="AD212" s="37"/>
      <c r="AE212" s="37"/>
      <c r="AR212" s="226" t="s">
        <v>246</v>
      </c>
      <c r="AT212" s="226" t="s">
        <v>129</v>
      </c>
      <c r="AU212" s="226" t="s">
        <v>82</v>
      </c>
      <c r="AY212" s="16" t="s">
        <v>128</v>
      </c>
      <c r="BE212" s="227">
        <f>IF(N212="základní",J212,0)</f>
        <v>0</v>
      </c>
      <c r="BF212" s="227">
        <f>IF(N212="snížená",J212,0)</f>
        <v>0</v>
      </c>
      <c r="BG212" s="227">
        <f>IF(N212="zákl. přenesená",J212,0)</f>
        <v>0</v>
      </c>
      <c r="BH212" s="227">
        <f>IF(N212="sníž. přenesená",J212,0)</f>
        <v>0</v>
      </c>
      <c r="BI212" s="227">
        <f>IF(N212="nulová",J212,0)</f>
        <v>0</v>
      </c>
      <c r="BJ212" s="16" t="s">
        <v>78</v>
      </c>
      <c r="BK212" s="227">
        <f>ROUND(I212*H212,2)</f>
        <v>0</v>
      </c>
      <c r="BL212" s="16" t="s">
        <v>246</v>
      </c>
      <c r="BM212" s="226" t="s">
        <v>1861</v>
      </c>
    </row>
    <row r="213" s="2" customFormat="1">
      <c r="A213" s="37"/>
      <c r="B213" s="38"/>
      <c r="C213" s="39"/>
      <c r="D213" s="228" t="s">
        <v>160</v>
      </c>
      <c r="E213" s="39"/>
      <c r="F213" s="239" t="s">
        <v>1862</v>
      </c>
      <c r="G213" s="39"/>
      <c r="H213" s="39"/>
      <c r="I213" s="230"/>
      <c r="J213" s="39"/>
      <c r="K213" s="39"/>
      <c r="L213" s="43"/>
      <c r="M213" s="231"/>
      <c r="N213" s="232"/>
      <c r="O213" s="90"/>
      <c r="P213" s="90"/>
      <c r="Q213" s="90"/>
      <c r="R213" s="90"/>
      <c r="S213" s="90"/>
      <c r="T213" s="91"/>
      <c r="U213" s="37"/>
      <c r="V213" s="37"/>
      <c r="W213" s="37"/>
      <c r="X213" s="37"/>
      <c r="Y213" s="37"/>
      <c r="Z213" s="37"/>
      <c r="AA213" s="37"/>
      <c r="AB213" s="37"/>
      <c r="AC213" s="37"/>
      <c r="AD213" s="37"/>
      <c r="AE213" s="37"/>
      <c r="AT213" s="16" t="s">
        <v>160</v>
      </c>
      <c r="AU213" s="16" t="s">
        <v>82</v>
      </c>
    </row>
    <row r="214" s="2" customFormat="1" ht="21.75" customHeight="1">
      <c r="A214" s="37"/>
      <c r="B214" s="38"/>
      <c r="C214" s="215" t="s">
        <v>349</v>
      </c>
      <c r="D214" s="215" t="s">
        <v>129</v>
      </c>
      <c r="E214" s="216" t="s">
        <v>1863</v>
      </c>
      <c r="F214" s="217" t="s">
        <v>1864</v>
      </c>
      <c r="G214" s="218" t="s">
        <v>207</v>
      </c>
      <c r="H214" s="219">
        <v>36</v>
      </c>
      <c r="I214" s="220"/>
      <c r="J214" s="221">
        <f>ROUND(I214*H214,2)</f>
        <v>0</v>
      </c>
      <c r="K214" s="217" t="s">
        <v>1740</v>
      </c>
      <c r="L214" s="43"/>
      <c r="M214" s="222" t="s">
        <v>1</v>
      </c>
      <c r="N214" s="223" t="s">
        <v>38</v>
      </c>
      <c r="O214" s="90"/>
      <c r="P214" s="224">
        <f>O214*H214</f>
        <v>0</v>
      </c>
      <c r="Q214" s="224">
        <v>0</v>
      </c>
      <c r="R214" s="224">
        <f>Q214*H214</f>
        <v>0</v>
      </c>
      <c r="S214" s="224">
        <v>0</v>
      </c>
      <c r="T214" s="225">
        <f>S214*H214</f>
        <v>0</v>
      </c>
      <c r="U214" s="37"/>
      <c r="V214" s="37"/>
      <c r="W214" s="37"/>
      <c r="X214" s="37"/>
      <c r="Y214" s="37"/>
      <c r="Z214" s="37"/>
      <c r="AA214" s="37"/>
      <c r="AB214" s="37"/>
      <c r="AC214" s="37"/>
      <c r="AD214" s="37"/>
      <c r="AE214" s="37"/>
      <c r="AR214" s="226" t="s">
        <v>246</v>
      </c>
      <c r="AT214" s="226" t="s">
        <v>129</v>
      </c>
      <c r="AU214" s="226" t="s">
        <v>82</v>
      </c>
      <c r="AY214" s="16" t="s">
        <v>128</v>
      </c>
      <c r="BE214" s="227">
        <f>IF(N214="základní",J214,0)</f>
        <v>0</v>
      </c>
      <c r="BF214" s="227">
        <f>IF(N214="snížená",J214,0)</f>
        <v>0</v>
      </c>
      <c r="BG214" s="227">
        <f>IF(N214="zákl. přenesená",J214,0)</f>
        <v>0</v>
      </c>
      <c r="BH214" s="227">
        <f>IF(N214="sníž. přenesená",J214,0)</f>
        <v>0</v>
      </c>
      <c r="BI214" s="227">
        <f>IF(N214="nulová",J214,0)</f>
        <v>0</v>
      </c>
      <c r="BJ214" s="16" t="s">
        <v>78</v>
      </c>
      <c r="BK214" s="227">
        <f>ROUND(I214*H214,2)</f>
        <v>0</v>
      </c>
      <c r="BL214" s="16" t="s">
        <v>246</v>
      </c>
      <c r="BM214" s="226" t="s">
        <v>1865</v>
      </c>
    </row>
    <row r="215" s="2" customFormat="1">
      <c r="A215" s="37"/>
      <c r="B215" s="38"/>
      <c r="C215" s="39"/>
      <c r="D215" s="228" t="s">
        <v>160</v>
      </c>
      <c r="E215" s="39"/>
      <c r="F215" s="239" t="s">
        <v>1866</v>
      </c>
      <c r="G215" s="39"/>
      <c r="H215" s="39"/>
      <c r="I215" s="230"/>
      <c r="J215" s="39"/>
      <c r="K215" s="39"/>
      <c r="L215" s="43"/>
      <c r="M215" s="231"/>
      <c r="N215" s="232"/>
      <c r="O215" s="90"/>
      <c r="P215" s="90"/>
      <c r="Q215" s="90"/>
      <c r="R215" s="90"/>
      <c r="S215" s="90"/>
      <c r="T215" s="91"/>
      <c r="U215" s="37"/>
      <c r="V215" s="37"/>
      <c r="W215" s="37"/>
      <c r="X215" s="37"/>
      <c r="Y215" s="37"/>
      <c r="Z215" s="37"/>
      <c r="AA215" s="37"/>
      <c r="AB215" s="37"/>
      <c r="AC215" s="37"/>
      <c r="AD215" s="37"/>
      <c r="AE215" s="37"/>
      <c r="AT215" s="16" t="s">
        <v>160</v>
      </c>
      <c r="AU215" s="16" t="s">
        <v>82</v>
      </c>
    </row>
    <row r="216" s="2" customFormat="1">
      <c r="A216" s="37"/>
      <c r="B216" s="38"/>
      <c r="C216" s="215" t="s">
        <v>356</v>
      </c>
      <c r="D216" s="215" t="s">
        <v>129</v>
      </c>
      <c r="E216" s="216" t="s">
        <v>1867</v>
      </c>
      <c r="F216" s="217" t="s">
        <v>1868</v>
      </c>
      <c r="G216" s="218" t="s">
        <v>207</v>
      </c>
      <c r="H216" s="219">
        <v>3</v>
      </c>
      <c r="I216" s="220"/>
      <c r="J216" s="221">
        <f>ROUND(I216*H216,2)</f>
        <v>0</v>
      </c>
      <c r="K216" s="217" t="s">
        <v>1740</v>
      </c>
      <c r="L216" s="43"/>
      <c r="M216" s="222" t="s">
        <v>1</v>
      </c>
      <c r="N216" s="223" t="s">
        <v>38</v>
      </c>
      <c r="O216" s="90"/>
      <c r="P216" s="224">
        <f>O216*H216</f>
        <v>0</v>
      </c>
      <c r="Q216" s="224">
        <v>0</v>
      </c>
      <c r="R216" s="224">
        <f>Q216*H216</f>
        <v>0</v>
      </c>
      <c r="S216" s="224">
        <v>0.0074999999999999997</v>
      </c>
      <c r="T216" s="225">
        <f>S216*H216</f>
        <v>0.022499999999999999</v>
      </c>
      <c r="U216" s="37"/>
      <c r="V216" s="37"/>
      <c r="W216" s="37"/>
      <c r="X216" s="37"/>
      <c r="Y216" s="37"/>
      <c r="Z216" s="37"/>
      <c r="AA216" s="37"/>
      <c r="AB216" s="37"/>
      <c r="AC216" s="37"/>
      <c r="AD216" s="37"/>
      <c r="AE216" s="37"/>
      <c r="AR216" s="226" t="s">
        <v>246</v>
      </c>
      <c r="AT216" s="226" t="s">
        <v>129</v>
      </c>
      <c r="AU216" s="226" t="s">
        <v>82</v>
      </c>
      <c r="AY216" s="16" t="s">
        <v>128</v>
      </c>
      <c r="BE216" s="227">
        <f>IF(N216="základní",J216,0)</f>
        <v>0</v>
      </c>
      <c r="BF216" s="227">
        <f>IF(N216="snížená",J216,0)</f>
        <v>0</v>
      </c>
      <c r="BG216" s="227">
        <f>IF(N216="zákl. přenesená",J216,0)</f>
        <v>0</v>
      </c>
      <c r="BH216" s="227">
        <f>IF(N216="sníž. přenesená",J216,0)</f>
        <v>0</v>
      </c>
      <c r="BI216" s="227">
        <f>IF(N216="nulová",J216,0)</f>
        <v>0</v>
      </c>
      <c r="BJ216" s="16" t="s">
        <v>78</v>
      </c>
      <c r="BK216" s="227">
        <f>ROUND(I216*H216,2)</f>
        <v>0</v>
      </c>
      <c r="BL216" s="16" t="s">
        <v>246</v>
      </c>
      <c r="BM216" s="226" t="s">
        <v>1869</v>
      </c>
    </row>
    <row r="217" s="2" customFormat="1">
      <c r="A217" s="37"/>
      <c r="B217" s="38"/>
      <c r="C217" s="39"/>
      <c r="D217" s="228" t="s">
        <v>160</v>
      </c>
      <c r="E217" s="39"/>
      <c r="F217" s="239" t="s">
        <v>1870</v>
      </c>
      <c r="G217" s="39"/>
      <c r="H217" s="39"/>
      <c r="I217" s="230"/>
      <c r="J217" s="39"/>
      <c r="K217" s="39"/>
      <c r="L217" s="43"/>
      <c r="M217" s="231"/>
      <c r="N217" s="232"/>
      <c r="O217" s="90"/>
      <c r="P217" s="90"/>
      <c r="Q217" s="90"/>
      <c r="R217" s="90"/>
      <c r="S217" s="90"/>
      <c r="T217" s="91"/>
      <c r="U217" s="37"/>
      <c r="V217" s="37"/>
      <c r="W217" s="37"/>
      <c r="X217" s="37"/>
      <c r="Y217" s="37"/>
      <c r="Z217" s="37"/>
      <c r="AA217" s="37"/>
      <c r="AB217" s="37"/>
      <c r="AC217" s="37"/>
      <c r="AD217" s="37"/>
      <c r="AE217" s="37"/>
      <c r="AT217" s="16" t="s">
        <v>160</v>
      </c>
      <c r="AU217" s="16" t="s">
        <v>82</v>
      </c>
    </row>
    <row r="218" s="2" customFormat="1">
      <c r="A218" s="37"/>
      <c r="B218" s="38"/>
      <c r="C218" s="215" t="s">
        <v>364</v>
      </c>
      <c r="D218" s="215" t="s">
        <v>129</v>
      </c>
      <c r="E218" s="216" t="s">
        <v>1871</v>
      </c>
      <c r="F218" s="217" t="s">
        <v>1872</v>
      </c>
      <c r="G218" s="218" t="s">
        <v>176</v>
      </c>
      <c r="H218" s="219">
        <v>160</v>
      </c>
      <c r="I218" s="220"/>
      <c r="J218" s="221">
        <f>ROUND(I218*H218,2)</f>
        <v>0</v>
      </c>
      <c r="K218" s="217" t="s">
        <v>1</v>
      </c>
      <c r="L218" s="43"/>
      <c r="M218" s="222" t="s">
        <v>1</v>
      </c>
      <c r="N218" s="223" t="s">
        <v>38</v>
      </c>
      <c r="O218" s="90"/>
      <c r="P218" s="224">
        <f>O218*H218</f>
        <v>0</v>
      </c>
      <c r="Q218" s="224">
        <v>0</v>
      </c>
      <c r="R218" s="224">
        <f>Q218*H218</f>
        <v>0</v>
      </c>
      <c r="S218" s="224">
        <v>0</v>
      </c>
      <c r="T218" s="225">
        <f>S218*H218</f>
        <v>0</v>
      </c>
      <c r="U218" s="37"/>
      <c r="V218" s="37"/>
      <c r="W218" s="37"/>
      <c r="X218" s="37"/>
      <c r="Y218" s="37"/>
      <c r="Z218" s="37"/>
      <c r="AA218" s="37"/>
      <c r="AB218" s="37"/>
      <c r="AC218" s="37"/>
      <c r="AD218" s="37"/>
      <c r="AE218" s="37"/>
      <c r="AR218" s="226" t="s">
        <v>246</v>
      </c>
      <c r="AT218" s="226" t="s">
        <v>129</v>
      </c>
      <c r="AU218" s="226" t="s">
        <v>82</v>
      </c>
      <c r="AY218" s="16" t="s">
        <v>128</v>
      </c>
      <c r="BE218" s="227">
        <f>IF(N218="základní",J218,0)</f>
        <v>0</v>
      </c>
      <c r="BF218" s="227">
        <f>IF(N218="snížená",J218,0)</f>
        <v>0</v>
      </c>
      <c r="BG218" s="227">
        <f>IF(N218="zákl. přenesená",J218,0)</f>
        <v>0</v>
      </c>
      <c r="BH218" s="227">
        <f>IF(N218="sníž. přenesená",J218,0)</f>
        <v>0</v>
      </c>
      <c r="BI218" s="227">
        <f>IF(N218="nulová",J218,0)</f>
        <v>0</v>
      </c>
      <c r="BJ218" s="16" t="s">
        <v>78</v>
      </c>
      <c r="BK218" s="227">
        <f>ROUND(I218*H218,2)</f>
        <v>0</v>
      </c>
      <c r="BL218" s="16" t="s">
        <v>246</v>
      </c>
      <c r="BM218" s="226" t="s">
        <v>1873</v>
      </c>
    </row>
    <row r="219" s="2" customFormat="1">
      <c r="A219" s="37"/>
      <c r="B219" s="38"/>
      <c r="C219" s="39"/>
      <c r="D219" s="228" t="s">
        <v>160</v>
      </c>
      <c r="E219" s="39"/>
      <c r="F219" s="239" t="s">
        <v>1874</v>
      </c>
      <c r="G219" s="39"/>
      <c r="H219" s="39"/>
      <c r="I219" s="230"/>
      <c r="J219" s="39"/>
      <c r="K219" s="39"/>
      <c r="L219" s="43"/>
      <c r="M219" s="231"/>
      <c r="N219" s="232"/>
      <c r="O219" s="90"/>
      <c r="P219" s="90"/>
      <c r="Q219" s="90"/>
      <c r="R219" s="90"/>
      <c r="S219" s="90"/>
      <c r="T219" s="91"/>
      <c r="U219" s="37"/>
      <c r="V219" s="37"/>
      <c r="W219" s="37"/>
      <c r="X219" s="37"/>
      <c r="Y219" s="37"/>
      <c r="Z219" s="37"/>
      <c r="AA219" s="37"/>
      <c r="AB219" s="37"/>
      <c r="AC219" s="37"/>
      <c r="AD219" s="37"/>
      <c r="AE219" s="37"/>
      <c r="AT219" s="16" t="s">
        <v>160</v>
      </c>
      <c r="AU219" s="16" t="s">
        <v>82</v>
      </c>
    </row>
    <row r="220" s="2" customFormat="1" ht="16.5" customHeight="1">
      <c r="A220" s="37"/>
      <c r="B220" s="38"/>
      <c r="C220" s="251" t="s">
        <v>369</v>
      </c>
      <c r="D220" s="251" t="s">
        <v>200</v>
      </c>
      <c r="E220" s="252" t="s">
        <v>1875</v>
      </c>
      <c r="F220" s="253" t="s">
        <v>1876</v>
      </c>
      <c r="G220" s="254" t="s">
        <v>207</v>
      </c>
      <c r="H220" s="255">
        <v>6</v>
      </c>
      <c r="I220" s="256"/>
      <c r="J220" s="257">
        <f>ROUND(I220*H220,2)</f>
        <v>0</v>
      </c>
      <c r="K220" s="253" t="s">
        <v>158</v>
      </c>
      <c r="L220" s="258"/>
      <c r="M220" s="259" t="s">
        <v>1</v>
      </c>
      <c r="N220" s="260" t="s">
        <v>38</v>
      </c>
      <c r="O220" s="90"/>
      <c r="P220" s="224">
        <f>O220*H220</f>
        <v>0</v>
      </c>
      <c r="Q220" s="224">
        <v>0.00014999999999999999</v>
      </c>
      <c r="R220" s="224">
        <f>Q220*H220</f>
        <v>0.00089999999999999998</v>
      </c>
      <c r="S220" s="224">
        <v>0</v>
      </c>
      <c r="T220" s="225">
        <f>S220*H220</f>
        <v>0</v>
      </c>
      <c r="U220" s="37"/>
      <c r="V220" s="37"/>
      <c r="W220" s="37"/>
      <c r="X220" s="37"/>
      <c r="Y220" s="37"/>
      <c r="Z220" s="37"/>
      <c r="AA220" s="37"/>
      <c r="AB220" s="37"/>
      <c r="AC220" s="37"/>
      <c r="AD220" s="37"/>
      <c r="AE220" s="37"/>
      <c r="AR220" s="226" t="s">
        <v>342</v>
      </c>
      <c r="AT220" s="226" t="s">
        <v>200</v>
      </c>
      <c r="AU220" s="226" t="s">
        <v>82</v>
      </c>
      <c r="AY220" s="16" t="s">
        <v>128</v>
      </c>
      <c r="BE220" s="227">
        <f>IF(N220="základní",J220,0)</f>
        <v>0</v>
      </c>
      <c r="BF220" s="227">
        <f>IF(N220="snížená",J220,0)</f>
        <v>0</v>
      </c>
      <c r="BG220" s="227">
        <f>IF(N220="zákl. přenesená",J220,0)</f>
        <v>0</v>
      </c>
      <c r="BH220" s="227">
        <f>IF(N220="sníž. přenesená",J220,0)</f>
        <v>0</v>
      </c>
      <c r="BI220" s="227">
        <f>IF(N220="nulová",J220,0)</f>
        <v>0</v>
      </c>
      <c r="BJ220" s="16" t="s">
        <v>78</v>
      </c>
      <c r="BK220" s="227">
        <f>ROUND(I220*H220,2)</f>
        <v>0</v>
      </c>
      <c r="BL220" s="16" t="s">
        <v>246</v>
      </c>
      <c r="BM220" s="226" t="s">
        <v>1877</v>
      </c>
    </row>
    <row r="221" s="2" customFormat="1">
      <c r="A221" s="37"/>
      <c r="B221" s="38"/>
      <c r="C221" s="39"/>
      <c r="D221" s="228" t="s">
        <v>160</v>
      </c>
      <c r="E221" s="39"/>
      <c r="F221" s="239" t="s">
        <v>1876</v>
      </c>
      <c r="G221" s="39"/>
      <c r="H221" s="39"/>
      <c r="I221" s="230"/>
      <c r="J221" s="39"/>
      <c r="K221" s="39"/>
      <c r="L221" s="43"/>
      <c r="M221" s="231"/>
      <c r="N221" s="232"/>
      <c r="O221" s="90"/>
      <c r="P221" s="90"/>
      <c r="Q221" s="90"/>
      <c r="R221" s="90"/>
      <c r="S221" s="90"/>
      <c r="T221" s="91"/>
      <c r="U221" s="37"/>
      <c r="V221" s="37"/>
      <c r="W221" s="37"/>
      <c r="X221" s="37"/>
      <c r="Y221" s="37"/>
      <c r="Z221" s="37"/>
      <c r="AA221" s="37"/>
      <c r="AB221" s="37"/>
      <c r="AC221" s="37"/>
      <c r="AD221" s="37"/>
      <c r="AE221" s="37"/>
      <c r="AT221" s="16" t="s">
        <v>160</v>
      </c>
      <c r="AU221" s="16" t="s">
        <v>82</v>
      </c>
    </row>
    <row r="222" s="2" customFormat="1" ht="16.5" customHeight="1">
      <c r="A222" s="37"/>
      <c r="B222" s="38"/>
      <c r="C222" s="251" t="s">
        <v>376</v>
      </c>
      <c r="D222" s="251" t="s">
        <v>200</v>
      </c>
      <c r="E222" s="252" t="s">
        <v>1878</v>
      </c>
      <c r="F222" s="253" t="s">
        <v>1879</v>
      </c>
      <c r="G222" s="254" t="s">
        <v>176</v>
      </c>
      <c r="H222" s="255">
        <v>350</v>
      </c>
      <c r="I222" s="256"/>
      <c r="J222" s="257">
        <f>ROUND(I222*H222,2)</f>
        <v>0</v>
      </c>
      <c r="K222" s="253" t="s">
        <v>1</v>
      </c>
      <c r="L222" s="258"/>
      <c r="M222" s="259" t="s">
        <v>1</v>
      </c>
      <c r="N222" s="260" t="s">
        <v>38</v>
      </c>
      <c r="O222" s="90"/>
      <c r="P222" s="224">
        <f>O222*H222</f>
        <v>0</v>
      </c>
      <c r="Q222" s="224">
        <v>6.9999999999999994E-05</v>
      </c>
      <c r="R222" s="224">
        <f>Q222*H222</f>
        <v>0.024499999999999997</v>
      </c>
      <c r="S222" s="224">
        <v>0</v>
      </c>
      <c r="T222" s="225">
        <f>S222*H222</f>
        <v>0</v>
      </c>
      <c r="U222" s="37"/>
      <c r="V222" s="37"/>
      <c r="W222" s="37"/>
      <c r="X222" s="37"/>
      <c r="Y222" s="37"/>
      <c r="Z222" s="37"/>
      <c r="AA222" s="37"/>
      <c r="AB222" s="37"/>
      <c r="AC222" s="37"/>
      <c r="AD222" s="37"/>
      <c r="AE222" s="37"/>
      <c r="AR222" s="226" t="s">
        <v>342</v>
      </c>
      <c r="AT222" s="226" t="s">
        <v>200</v>
      </c>
      <c r="AU222" s="226" t="s">
        <v>82</v>
      </c>
      <c r="AY222" s="16" t="s">
        <v>128</v>
      </c>
      <c r="BE222" s="227">
        <f>IF(N222="základní",J222,0)</f>
        <v>0</v>
      </c>
      <c r="BF222" s="227">
        <f>IF(N222="snížená",J222,0)</f>
        <v>0</v>
      </c>
      <c r="BG222" s="227">
        <f>IF(N222="zákl. přenesená",J222,0)</f>
        <v>0</v>
      </c>
      <c r="BH222" s="227">
        <f>IF(N222="sníž. přenesená",J222,0)</f>
        <v>0</v>
      </c>
      <c r="BI222" s="227">
        <f>IF(N222="nulová",J222,0)</f>
        <v>0</v>
      </c>
      <c r="BJ222" s="16" t="s">
        <v>78</v>
      </c>
      <c r="BK222" s="227">
        <f>ROUND(I222*H222,2)</f>
        <v>0</v>
      </c>
      <c r="BL222" s="16" t="s">
        <v>246</v>
      </c>
      <c r="BM222" s="226" t="s">
        <v>1880</v>
      </c>
    </row>
    <row r="223" s="2" customFormat="1">
      <c r="A223" s="37"/>
      <c r="B223" s="38"/>
      <c r="C223" s="39"/>
      <c r="D223" s="228" t="s">
        <v>160</v>
      </c>
      <c r="E223" s="39"/>
      <c r="F223" s="239" t="s">
        <v>1881</v>
      </c>
      <c r="G223" s="39"/>
      <c r="H223" s="39"/>
      <c r="I223" s="230"/>
      <c r="J223" s="39"/>
      <c r="K223" s="39"/>
      <c r="L223" s="43"/>
      <c r="M223" s="231"/>
      <c r="N223" s="232"/>
      <c r="O223" s="90"/>
      <c r="P223" s="90"/>
      <c r="Q223" s="90"/>
      <c r="R223" s="90"/>
      <c r="S223" s="90"/>
      <c r="T223" s="91"/>
      <c r="U223" s="37"/>
      <c r="V223" s="37"/>
      <c r="W223" s="37"/>
      <c r="X223" s="37"/>
      <c r="Y223" s="37"/>
      <c r="Z223" s="37"/>
      <c r="AA223" s="37"/>
      <c r="AB223" s="37"/>
      <c r="AC223" s="37"/>
      <c r="AD223" s="37"/>
      <c r="AE223" s="37"/>
      <c r="AT223" s="16" t="s">
        <v>160</v>
      </c>
      <c r="AU223" s="16" t="s">
        <v>82</v>
      </c>
    </row>
    <row r="224" s="2" customFormat="1" ht="16.5" customHeight="1">
      <c r="A224" s="37"/>
      <c r="B224" s="38"/>
      <c r="C224" s="215" t="s">
        <v>381</v>
      </c>
      <c r="D224" s="215" t="s">
        <v>129</v>
      </c>
      <c r="E224" s="216" t="s">
        <v>1882</v>
      </c>
      <c r="F224" s="217" t="s">
        <v>1883</v>
      </c>
      <c r="G224" s="218" t="s">
        <v>176</v>
      </c>
      <c r="H224" s="219">
        <v>350</v>
      </c>
      <c r="I224" s="220"/>
      <c r="J224" s="221">
        <f>ROUND(I224*H224,2)</f>
        <v>0</v>
      </c>
      <c r="K224" s="217" t="s">
        <v>1</v>
      </c>
      <c r="L224" s="43"/>
      <c r="M224" s="222" t="s">
        <v>1</v>
      </c>
      <c r="N224" s="223" t="s">
        <v>38</v>
      </c>
      <c r="O224" s="90"/>
      <c r="P224" s="224">
        <f>O224*H224</f>
        <v>0</v>
      </c>
      <c r="Q224" s="224">
        <v>0</v>
      </c>
      <c r="R224" s="224">
        <f>Q224*H224</f>
        <v>0</v>
      </c>
      <c r="S224" s="224">
        <v>0</v>
      </c>
      <c r="T224" s="225">
        <f>S224*H224</f>
        <v>0</v>
      </c>
      <c r="U224" s="37"/>
      <c r="V224" s="37"/>
      <c r="W224" s="37"/>
      <c r="X224" s="37"/>
      <c r="Y224" s="37"/>
      <c r="Z224" s="37"/>
      <c r="AA224" s="37"/>
      <c r="AB224" s="37"/>
      <c r="AC224" s="37"/>
      <c r="AD224" s="37"/>
      <c r="AE224" s="37"/>
      <c r="AR224" s="226" t="s">
        <v>246</v>
      </c>
      <c r="AT224" s="226" t="s">
        <v>129</v>
      </c>
      <c r="AU224" s="226" t="s">
        <v>82</v>
      </c>
      <c r="AY224" s="16" t="s">
        <v>128</v>
      </c>
      <c r="BE224" s="227">
        <f>IF(N224="základní",J224,0)</f>
        <v>0</v>
      </c>
      <c r="BF224" s="227">
        <f>IF(N224="snížená",J224,0)</f>
        <v>0</v>
      </c>
      <c r="BG224" s="227">
        <f>IF(N224="zákl. přenesená",J224,0)</f>
        <v>0</v>
      </c>
      <c r="BH224" s="227">
        <f>IF(N224="sníž. přenesená",J224,0)</f>
        <v>0</v>
      </c>
      <c r="BI224" s="227">
        <f>IF(N224="nulová",J224,0)</f>
        <v>0</v>
      </c>
      <c r="BJ224" s="16" t="s">
        <v>78</v>
      </c>
      <c r="BK224" s="227">
        <f>ROUND(I224*H224,2)</f>
        <v>0</v>
      </c>
      <c r="BL224" s="16" t="s">
        <v>246</v>
      </c>
      <c r="BM224" s="226" t="s">
        <v>1884</v>
      </c>
    </row>
    <row r="225" s="2" customFormat="1">
      <c r="A225" s="37"/>
      <c r="B225" s="38"/>
      <c r="C225" s="39"/>
      <c r="D225" s="228" t="s">
        <v>160</v>
      </c>
      <c r="E225" s="39"/>
      <c r="F225" s="239" t="s">
        <v>1885</v>
      </c>
      <c r="G225" s="39"/>
      <c r="H225" s="39"/>
      <c r="I225" s="230"/>
      <c r="J225" s="39"/>
      <c r="K225" s="39"/>
      <c r="L225" s="43"/>
      <c r="M225" s="231"/>
      <c r="N225" s="232"/>
      <c r="O225" s="90"/>
      <c r="P225" s="90"/>
      <c r="Q225" s="90"/>
      <c r="R225" s="90"/>
      <c r="S225" s="90"/>
      <c r="T225" s="91"/>
      <c r="U225" s="37"/>
      <c r="V225" s="37"/>
      <c r="W225" s="37"/>
      <c r="X225" s="37"/>
      <c r="Y225" s="37"/>
      <c r="Z225" s="37"/>
      <c r="AA225" s="37"/>
      <c r="AB225" s="37"/>
      <c r="AC225" s="37"/>
      <c r="AD225" s="37"/>
      <c r="AE225" s="37"/>
      <c r="AT225" s="16" t="s">
        <v>160</v>
      </c>
      <c r="AU225" s="16" t="s">
        <v>82</v>
      </c>
    </row>
    <row r="226" s="12" customFormat="1" ht="25.92" customHeight="1">
      <c r="A226" s="12"/>
      <c r="B226" s="201"/>
      <c r="C226" s="202"/>
      <c r="D226" s="203" t="s">
        <v>72</v>
      </c>
      <c r="E226" s="204" t="s">
        <v>200</v>
      </c>
      <c r="F226" s="204" t="s">
        <v>1886</v>
      </c>
      <c r="G226" s="202"/>
      <c r="H226" s="202"/>
      <c r="I226" s="205"/>
      <c r="J226" s="206">
        <f>BK226</f>
        <v>0</v>
      </c>
      <c r="K226" s="202"/>
      <c r="L226" s="207"/>
      <c r="M226" s="208"/>
      <c r="N226" s="209"/>
      <c r="O226" s="209"/>
      <c r="P226" s="210">
        <f>P227+P278+P331</f>
        <v>0</v>
      </c>
      <c r="Q226" s="209"/>
      <c r="R226" s="210">
        <f>R227+R278+R331</f>
        <v>35.76408</v>
      </c>
      <c r="S226" s="209"/>
      <c r="T226" s="211">
        <f>T227+T278+T331</f>
        <v>0</v>
      </c>
      <c r="U226" s="12"/>
      <c r="V226" s="12"/>
      <c r="W226" s="12"/>
      <c r="X226" s="12"/>
      <c r="Y226" s="12"/>
      <c r="Z226" s="12"/>
      <c r="AA226" s="12"/>
      <c r="AB226" s="12"/>
      <c r="AC226" s="12"/>
      <c r="AD226" s="12"/>
      <c r="AE226" s="12"/>
      <c r="AR226" s="212" t="s">
        <v>85</v>
      </c>
      <c r="AT226" s="213" t="s">
        <v>72</v>
      </c>
      <c r="AU226" s="213" t="s">
        <v>73</v>
      </c>
      <c r="AY226" s="212" t="s">
        <v>128</v>
      </c>
      <c r="BK226" s="214">
        <f>BK227+BK278+BK331</f>
        <v>0</v>
      </c>
    </row>
    <row r="227" s="12" customFormat="1" ht="22.8" customHeight="1">
      <c r="A227" s="12"/>
      <c r="B227" s="201"/>
      <c r="C227" s="202"/>
      <c r="D227" s="203" t="s">
        <v>72</v>
      </c>
      <c r="E227" s="233" t="s">
        <v>1887</v>
      </c>
      <c r="F227" s="233" t="s">
        <v>1888</v>
      </c>
      <c r="G227" s="202"/>
      <c r="H227" s="202"/>
      <c r="I227" s="205"/>
      <c r="J227" s="234">
        <f>BK227</f>
        <v>0</v>
      </c>
      <c r="K227" s="202"/>
      <c r="L227" s="207"/>
      <c r="M227" s="208"/>
      <c r="N227" s="209"/>
      <c r="O227" s="209"/>
      <c r="P227" s="210">
        <f>SUM(P228:P277)</f>
        <v>0</v>
      </c>
      <c r="Q227" s="209"/>
      <c r="R227" s="210">
        <f>SUM(R228:R277)</f>
        <v>5.8740800000000002</v>
      </c>
      <c r="S227" s="209"/>
      <c r="T227" s="211">
        <f>SUM(T228:T277)</f>
        <v>0</v>
      </c>
      <c r="U227" s="12"/>
      <c r="V227" s="12"/>
      <c r="W227" s="12"/>
      <c r="X227" s="12"/>
      <c r="Y227" s="12"/>
      <c r="Z227" s="12"/>
      <c r="AA227" s="12"/>
      <c r="AB227" s="12"/>
      <c r="AC227" s="12"/>
      <c r="AD227" s="12"/>
      <c r="AE227" s="12"/>
      <c r="AR227" s="212" t="s">
        <v>85</v>
      </c>
      <c r="AT227" s="213" t="s">
        <v>72</v>
      </c>
      <c r="AU227" s="213" t="s">
        <v>78</v>
      </c>
      <c r="AY227" s="212" t="s">
        <v>128</v>
      </c>
      <c r="BK227" s="214">
        <f>SUM(BK228:BK277)</f>
        <v>0</v>
      </c>
    </row>
    <row r="228" s="2" customFormat="1" ht="16.5" customHeight="1">
      <c r="A228" s="37"/>
      <c r="B228" s="38"/>
      <c r="C228" s="215" t="s">
        <v>387</v>
      </c>
      <c r="D228" s="215" t="s">
        <v>129</v>
      </c>
      <c r="E228" s="216" t="s">
        <v>1889</v>
      </c>
      <c r="F228" s="217" t="s">
        <v>1890</v>
      </c>
      <c r="G228" s="218" t="s">
        <v>207</v>
      </c>
      <c r="H228" s="219">
        <v>1</v>
      </c>
      <c r="I228" s="220"/>
      <c r="J228" s="221">
        <f>ROUND(I228*H228,2)</f>
        <v>0</v>
      </c>
      <c r="K228" s="217" t="s">
        <v>1</v>
      </c>
      <c r="L228" s="43"/>
      <c r="M228" s="222" t="s">
        <v>1</v>
      </c>
      <c r="N228" s="223" t="s">
        <v>38</v>
      </c>
      <c r="O228" s="90"/>
      <c r="P228" s="224">
        <f>O228*H228</f>
        <v>0</v>
      </c>
      <c r="Q228" s="224">
        <v>0</v>
      </c>
      <c r="R228" s="224">
        <f>Q228*H228</f>
        <v>0</v>
      </c>
      <c r="S228" s="224">
        <v>0</v>
      </c>
      <c r="T228" s="225">
        <f>S228*H228</f>
        <v>0</v>
      </c>
      <c r="U228" s="37"/>
      <c r="V228" s="37"/>
      <c r="W228" s="37"/>
      <c r="X228" s="37"/>
      <c r="Y228" s="37"/>
      <c r="Z228" s="37"/>
      <c r="AA228" s="37"/>
      <c r="AB228" s="37"/>
      <c r="AC228" s="37"/>
      <c r="AD228" s="37"/>
      <c r="AE228" s="37"/>
      <c r="AR228" s="226" t="s">
        <v>535</v>
      </c>
      <c r="AT228" s="226" t="s">
        <v>129</v>
      </c>
      <c r="AU228" s="226" t="s">
        <v>82</v>
      </c>
      <c r="AY228" s="16" t="s">
        <v>128</v>
      </c>
      <c r="BE228" s="227">
        <f>IF(N228="základní",J228,0)</f>
        <v>0</v>
      </c>
      <c r="BF228" s="227">
        <f>IF(N228="snížená",J228,0)</f>
        <v>0</v>
      </c>
      <c r="BG228" s="227">
        <f>IF(N228="zákl. přenesená",J228,0)</f>
        <v>0</v>
      </c>
      <c r="BH228" s="227">
        <f>IF(N228="sníž. přenesená",J228,0)</f>
        <v>0</v>
      </c>
      <c r="BI228" s="227">
        <f>IF(N228="nulová",J228,0)</f>
        <v>0</v>
      </c>
      <c r="BJ228" s="16" t="s">
        <v>78</v>
      </c>
      <c r="BK228" s="227">
        <f>ROUND(I228*H228,2)</f>
        <v>0</v>
      </c>
      <c r="BL228" s="16" t="s">
        <v>535</v>
      </c>
      <c r="BM228" s="226" t="s">
        <v>1891</v>
      </c>
    </row>
    <row r="229" s="2" customFormat="1">
      <c r="A229" s="37"/>
      <c r="B229" s="38"/>
      <c r="C229" s="39"/>
      <c r="D229" s="228" t="s">
        <v>160</v>
      </c>
      <c r="E229" s="39"/>
      <c r="F229" s="239" t="s">
        <v>1892</v>
      </c>
      <c r="G229" s="39"/>
      <c r="H229" s="39"/>
      <c r="I229" s="230"/>
      <c r="J229" s="39"/>
      <c r="K229" s="39"/>
      <c r="L229" s="43"/>
      <c r="M229" s="231"/>
      <c r="N229" s="232"/>
      <c r="O229" s="90"/>
      <c r="P229" s="90"/>
      <c r="Q229" s="90"/>
      <c r="R229" s="90"/>
      <c r="S229" s="90"/>
      <c r="T229" s="91"/>
      <c r="U229" s="37"/>
      <c r="V229" s="37"/>
      <c r="W229" s="37"/>
      <c r="X229" s="37"/>
      <c r="Y229" s="37"/>
      <c r="Z229" s="37"/>
      <c r="AA229" s="37"/>
      <c r="AB229" s="37"/>
      <c r="AC229" s="37"/>
      <c r="AD229" s="37"/>
      <c r="AE229" s="37"/>
      <c r="AT229" s="16" t="s">
        <v>160</v>
      </c>
      <c r="AU229" s="16" t="s">
        <v>82</v>
      </c>
    </row>
    <row r="230" s="2" customFormat="1" ht="21.75" customHeight="1">
      <c r="A230" s="37"/>
      <c r="B230" s="38"/>
      <c r="C230" s="215" t="s">
        <v>393</v>
      </c>
      <c r="D230" s="215" t="s">
        <v>129</v>
      </c>
      <c r="E230" s="216" t="s">
        <v>1893</v>
      </c>
      <c r="F230" s="217" t="s">
        <v>1894</v>
      </c>
      <c r="G230" s="218" t="s">
        <v>207</v>
      </c>
      <c r="H230" s="219">
        <v>5</v>
      </c>
      <c r="I230" s="220"/>
      <c r="J230" s="221">
        <f>ROUND(I230*H230,2)</f>
        <v>0</v>
      </c>
      <c r="K230" s="217" t="s">
        <v>1740</v>
      </c>
      <c r="L230" s="43"/>
      <c r="M230" s="222" t="s">
        <v>1</v>
      </c>
      <c r="N230" s="223" t="s">
        <v>38</v>
      </c>
      <c r="O230" s="90"/>
      <c r="P230" s="224">
        <f>O230*H230</f>
        <v>0</v>
      </c>
      <c r="Q230" s="224">
        <v>0</v>
      </c>
      <c r="R230" s="224">
        <f>Q230*H230</f>
        <v>0</v>
      </c>
      <c r="S230" s="224">
        <v>0</v>
      </c>
      <c r="T230" s="225">
        <f>S230*H230</f>
        <v>0</v>
      </c>
      <c r="U230" s="37"/>
      <c r="V230" s="37"/>
      <c r="W230" s="37"/>
      <c r="X230" s="37"/>
      <c r="Y230" s="37"/>
      <c r="Z230" s="37"/>
      <c r="AA230" s="37"/>
      <c r="AB230" s="37"/>
      <c r="AC230" s="37"/>
      <c r="AD230" s="37"/>
      <c r="AE230" s="37"/>
      <c r="AR230" s="226" t="s">
        <v>535</v>
      </c>
      <c r="AT230" s="226" t="s">
        <v>129</v>
      </c>
      <c r="AU230" s="226" t="s">
        <v>82</v>
      </c>
      <c r="AY230" s="16" t="s">
        <v>128</v>
      </c>
      <c r="BE230" s="227">
        <f>IF(N230="základní",J230,0)</f>
        <v>0</v>
      </c>
      <c r="BF230" s="227">
        <f>IF(N230="snížená",J230,0)</f>
        <v>0</v>
      </c>
      <c r="BG230" s="227">
        <f>IF(N230="zákl. přenesená",J230,0)</f>
        <v>0</v>
      </c>
      <c r="BH230" s="227">
        <f>IF(N230="sníž. přenesená",J230,0)</f>
        <v>0</v>
      </c>
      <c r="BI230" s="227">
        <f>IF(N230="nulová",J230,0)</f>
        <v>0</v>
      </c>
      <c r="BJ230" s="16" t="s">
        <v>78</v>
      </c>
      <c r="BK230" s="227">
        <f>ROUND(I230*H230,2)</f>
        <v>0</v>
      </c>
      <c r="BL230" s="16" t="s">
        <v>535</v>
      </c>
      <c r="BM230" s="226" t="s">
        <v>1895</v>
      </c>
    </row>
    <row r="231" s="2" customFormat="1">
      <c r="A231" s="37"/>
      <c r="B231" s="38"/>
      <c r="C231" s="39"/>
      <c r="D231" s="228" t="s">
        <v>160</v>
      </c>
      <c r="E231" s="39"/>
      <c r="F231" s="239" t="s">
        <v>1896</v>
      </c>
      <c r="G231" s="39"/>
      <c r="H231" s="39"/>
      <c r="I231" s="230"/>
      <c r="J231" s="39"/>
      <c r="K231" s="39"/>
      <c r="L231" s="43"/>
      <c r="M231" s="231"/>
      <c r="N231" s="232"/>
      <c r="O231" s="90"/>
      <c r="P231" s="90"/>
      <c r="Q231" s="90"/>
      <c r="R231" s="90"/>
      <c r="S231" s="90"/>
      <c r="T231" s="91"/>
      <c r="U231" s="37"/>
      <c r="V231" s="37"/>
      <c r="W231" s="37"/>
      <c r="X231" s="37"/>
      <c r="Y231" s="37"/>
      <c r="Z231" s="37"/>
      <c r="AA231" s="37"/>
      <c r="AB231" s="37"/>
      <c r="AC231" s="37"/>
      <c r="AD231" s="37"/>
      <c r="AE231" s="37"/>
      <c r="AT231" s="16" t="s">
        <v>160</v>
      </c>
      <c r="AU231" s="16" t="s">
        <v>82</v>
      </c>
    </row>
    <row r="232" s="2" customFormat="1">
      <c r="A232" s="37"/>
      <c r="B232" s="38"/>
      <c r="C232" s="251" t="s">
        <v>399</v>
      </c>
      <c r="D232" s="251" t="s">
        <v>200</v>
      </c>
      <c r="E232" s="252" t="s">
        <v>1897</v>
      </c>
      <c r="F232" s="253" t="s">
        <v>1898</v>
      </c>
      <c r="G232" s="254" t="s">
        <v>207</v>
      </c>
      <c r="H232" s="255">
        <v>3</v>
      </c>
      <c r="I232" s="256"/>
      <c r="J232" s="257">
        <f>ROUND(I232*H232,2)</f>
        <v>0</v>
      </c>
      <c r="K232" s="253" t="s">
        <v>1</v>
      </c>
      <c r="L232" s="258"/>
      <c r="M232" s="259" t="s">
        <v>1</v>
      </c>
      <c r="N232" s="260" t="s">
        <v>38</v>
      </c>
      <c r="O232" s="90"/>
      <c r="P232" s="224">
        <f>O232*H232</f>
        <v>0</v>
      </c>
      <c r="Q232" s="224">
        <v>0</v>
      </c>
      <c r="R232" s="224">
        <f>Q232*H232</f>
        <v>0</v>
      </c>
      <c r="S232" s="224">
        <v>0</v>
      </c>
      <c r="T232" s="225">
        <f>S232*H232</f>
        <v>0</v>
      </c>
      <c r="U232" s="37"/>
      <c r="V232" s="37"/>
      <c r="W232" s="37"/>
      <c r="X232" s="37"/>
      <c r="Y232" s="37"/>
      <c r="Z232" s="37"/>
      <c r="AA232" s="37"/>
      <c r="AB232" s="37"/>
      <c r="AC232" s="37"/>
      <c r="AD232" s="37"/>
      <c r="AE232" s="37"/>
      <c r="AR232" s="226" t="s">
        <v>1899</v>
      </c>
      <c r="AT232" s="226" t="s">
        <v>200</v>
      </c>
      <c r="AU232" s="226" t="s">
        <v>82</v>
      </c>
      <c r="AY232" s="16" t="s">
        <v>128</v>
      </c>
      <c r="BE232" s="227">
        <f>IF(N232="základní",J232,0)</f>
        <v>0</v>
      </c>
      <c r="BF232" s="227">
        <f>IF(N232="snížená",J232,0)</f>
        <v>0</v>
      </c>
      <c r="BG232" s="227">
        <f>IF(N232="zákl. přenesená",J232,0)</f>
        <v>0</v>
      </c>
      <c r="BH232" s="227">
        <f>IF(N232="sníž. přenesená",J232,0)</f>
        <v>0</v>
      </c>
      <c r="BI232" s="227">
        <f>IF(N232="nulová",J232,0)</f>
        <v>0</v>
      </c>
      <c r="BJ232" s="16" t="s">
        <v>78</v>
      </c>
      <c r="BK232" s="227">
        <f>ROUND(I232*H232,2)</f>
        <v>0</v>
      </c>
      <c r="BL232" s="16" t="s">
        <v>535</v>
      </c>
      <c r="BM232" s="226" t="s">
        <v>1900</v>
      </c>
    </row>
    <row r="233" s="2" customFormat="1">
      <c r="A233" s="37"/>
      <c r="B233" s="38"/>
      <c r="C233" s="39"/>
      <c r="D233" s="228" t="s">
        <v>160</v>
      </c>
      <c r="E233" s="39"/>
      <c r="F233" s="239" t="s">
        <v>1901</v>
      </c>
      <c r="G233" s="39"/>
      <c r="H233" s="39"/>
      <c r="I233" s="230"/>
      <c r="J233" s="39"/>
      <c r="K233" s="39"/>
      <c r="L233" s="43"/>
      <c r="M233" s="231"/>
      <c r="N233" s="232"/>
      <c r="O233" s="90"/>
      <c r="P233" s="90"/>
      <c r="Q233" s="90"/>
      <c r="R233" s="90"/>
      <c r="S233" s="90"/>
      <c r="T233" s="91"/>
      <c r="U233" s="37"/>
      <c r="V233" s="37"/>
      <c r="W233" s="37"/>
      <c r="X233" s="37"/>
      <c r="Y233" s="37"/>
      <c r="Z233" s="37"/>
      <c r="AA233" s="37"/>
      <c r="AB233" s="37"/>
      <c r="AC233" s="37"/>
      <c r="AD233" s="37"/>
      <c r="AE233" s="37"/>
      <c r="AT233" s="16" t="s">
        <v>160</v>
      </c>
      <c r="AU233" s="16" t="s">
        <v>82</v>
      </c>
    </row>
    <row r="234" s="2" customFormat="1">
      <c r="A234" s="37"/>
      <c r="B234" s="38"/>
      <c r="C234" s="39"/>
      <c r="D234" s="228" t="s">
        <v>134</v>
      </c>
      <c r="E234" s="39"/>
      <c r="F234" s="229" t="s">
        <v>1902</v>
      </c>
      <c r="G234" s="39"/>
      <c r="H234" s="39"/>
      <c r="I234" s="230"/>
      <c r="J234" s="39"/>
      <c r="K234" s="39"/>
      <c r="L234" s="43"/>
      <c r="M234" s="231"/>
      <c r="N234" s="232"/>
      <c r="O234" s="90"/>
      <c r="P234" s="90"/>
      <c r="Q234" s="90"/>
      <c r="R234" s="90"/>
      <c r="S234" s="90"/>
      <c r="T234" s="91"/>
      <c r="U234" s="37"/>
      <c r="V234" s="37"/>
      <c r="W234" s="37"/>
      <c r="X234" s="37"/>
      <c r="Y234" s="37"/>
      <c r="Z234" s="37"/>
      <c r="AA234" s="37"/>
      <c r="AB234" s="37"/>
      <c r="AC234" s="37"/>
      <c r="AD234" s="37"/>
      <c r="AE234" s="37"/>
      <c r="AT234" s="16" t="s">
        <v>134</v>
      </c>
      <c r="AU234" s="16" t="s">
        <v>82</v>
      </c>
    </row>
    <row r="235" s="2" customFormat="1" ht="21.75" customHeight="1">
      <c r="A235" s="37"/>
      <c r="B235" s="38"/>
      <c r="C235" s="251" t="s">
        <v>405</v>
      </c>
      <c r="D235" s="251" t="s">
        <v>200</v>
      </c>
      <c r="E235" s="252" t="s">
        <v>1903</v>
      </c>
      <c r="F235" s="253" t="s">
        <v>1904</v>
      </c>
      <c r="G235" s="254" t="s">
        <v>207</v>
      </c>
      <c r="H235" s="255">
        <v>2</v>
      </c>
      <c r="I235" s="256"/>
      <c r="J235" s="257">
        <f>ROUND(I235*H235,2)</f>
        <v>0</v>
      </c>
      <c r="K235" s="253" t="s">
        <v>1</v>
      </c>
      <c r="L235" s="258"/>
      <c r="M235" s="259" t="s">
        <v>1</v>
      </c>
      <c r="N235" s="260" t="s">
        <v>38</v>
      </c>
      <c r="O235" s="90"/>
      <c r="P235" s="224">
        <f>O235*H235</f>
        <v>0</v>
      </c>
      <c r="Q235" s="224">
        <v>0</v>
      </c>
      <c r="R235" s="224">
        <f>Q235*H235</f>
        <v>0</v>
      </c>
      <c r="S235" s="224">
        <v>0</v>
      </c>
      <c r="T235" s="225">
        <f>S235*H235</f>
        <v>0</v>
      </c>
      <c r="U235" s="37"/>
      <c r="V235" s="37"/>
      <c r="W235" s="37"/>
      <c r="X235" s="37"/>
      <c r="Y235" s="37"/>
      <c r="Z235" s="37"/>
      <c r="AA235" s="37"/>
      <c r="AB235" s="37"/>
      <c r="AC235" s="37"/>
      <c r="AD235" s="37"/>
      <c r="AE235" s="37"/>
      <c r="AR235" s="226" t="s">
        <v>1899</v>
      </c>
      <c r="AT235" s="226" t="s">
        <v>200</v>
      </c>
      <c r="AU235" s="226" t="s">
        <v>82</v>
      </c>
      <c r="AY235" s="16" t="s">
        <v>128</v>
      </c>
      <c r="BE235" s="227">
        <f>IF(N235="základní",J235,0)</f>
        <v>0</v>
      </c>
      <c r="BF235" s="227">
        <f>IF(N235="snížená",J235,0)</f>
        <v>0</v>
      </c>
      <c r="BG235" s="227">
        <f>IF(N235="zákl. přenesená",J235,0)</f>
        <v>0</v>
      </c>
      <c r="BH235" s="227">
        <f>IF(N235="sníž. přenesená",J235,0)</f>
        <v>0</v>
      </c>
      <c r="BI235" s="227">
        <f>IF(N235="nulová",J235,0)</f>
        <v>0</v>
      </c>
      <c r="BJ235" s="16" t="s">
        <v>78</v>
      </c>
      <c r="BK235" s="227">
        <f>ROUND(I235*H235,2)</f>
        <v>0</v>
      </c>
      <c r="BL235" s="16" t="s">
        <v>535</v>
      </c>
      <c r="BM235" s="226" t="s">
        <v>1905</v>
      </c>
    </row>
    <row r="236" s="2" customFormat="1">
      <c r="A236" s="37"/>
      <c r="B236" s="38"/>
      <c r="C236" s="39"/>
      <c r="D236" s="228" t="s">
        <v>160</v>
      </c>
      <c r="E236" s="39"/>
      <c r="F236" s="239" t="s">
        <v>1901</v>
      </c>
      <c r="G236" s="39"/>
      <c r="H236" s="39"/>
      <c r="I236" s="230"/>
      <c r="J236" s="39"/>
      <c r="K236" s="39"/>
      <c r="L236" s="43"/>
      <c r="M236" s="231"/>
      <c r="N236" s="232"/>
      <c r="O236" s="90"/>
      <c r="P236" s="90"/>
      <c r="Q236" s="90"/>
      <c r="R236" s="90"/>
      <c r="S236" s="90"/>
      <c r="T236" s="91"/>
      <c r="U236" s="37"/>
      <c r="V236" s="37"/>
      <c r="W236" s="37"/>
      <c r="X236" s="37"/>
      <c r="Y236" s="37"/>
      <c r="Z236" s="37"/>
      <c r="AA236" s="37"/>
      <c r="AB236" s="37"/>
      <c r="AC236" s="37"/>
      <c r="AD236" s="37"/>
      <c r="AE236" s="37"/>
      <c r="AT236" s="16" t="s">
        <v>160</v>
      </c>
      <c r="AU236" s="16" t="s">
        <v>82</v>
      </c>
    </row>
    <row r="237" s="2" customFormat="1">
      <c r="A237" s="37"/>
      <c r="B237" s="38"/>
      <c r="C237" s="39"/>
      <c r="D237" s="228" t="s">
        <v>134</v>
      </c>
      <c r="E237" s="39"/>
      <c r="F237" s="229" t="s">
        <v>1902</v>
      </c>
      <c r="G237" s="39"/>
      <c r="H237" s="39"/>
      <c r="I237" s="230"/>
      <c r="J237" s="39"/>
      <c r="K237" s="39"/>
      <c r="L237" s="43"/>
      <c r="M237" s="231"/>
      <c r="N237" s="232"/>
      <c r="O237" s="90"/>
      <c r="P237" s="90"/>
      <c r="Q237" s="90"/>
      <c r="R237" s="90"/>
      <c r="S237" s="90"/>
      <c r="T237" s="91"/>
      <c r="U237" s="37"/>
      <c r="V237" s="37"/>
      <c r="W237" s="37"/>
      <c r="X237" s="37"/>
      <c r="Y237" s="37"/>
      <c r="Z237" s="37"/>
      <c r="AA237" s="37"/>
      <c r="AB237" s="37"/>
      <c r="AC237" s="37"/>
      <c r="AD237" s="37"/>
      <c r="AE237" s="37"/>
      <c r="AT237" s="16" t="s">
        <v>134</v>
      </c>
      <c r="AU237" s="16" t="s">
        <v>82</v>
      </c>
    </row>
    <row r="238" s="2" customFormat="1" ht="16.5" customHeight="1">
      <c r="A238" s="37"/>
      <c r="B238" s="38"/>
      <c r="C238" s="251" t="s">
        <v>411</v>
      </c>
      <c r="D238" s="251" t="s">
        <v>200</v>
      </c>
      <c r="E238" s="252" t="s">
        <v>1906</v>
      </c>
      <c r="F238" s="253" t="s">
        <v>1907</v>
      </c>
      <c r="G238" s="254" t="s">
        <v>176</v>
      </c>
      <c r="H238" s="255">
        <v>50</v>
      </c>
      <c r="I238" s="256"/>
      <c r="J238" s="257">
        <f>ROUND(I238*H238,2)</f>
        <v>0</v>
      </c>
      <c r="K238" s="253" t="s">
        <v>1</v>
      </c>
      <c r="L238" s="258"/>
      <c r="M238" s="259" t="s">
        <v>1</v>
      </c>
      <c r="N238" s="260" t="s">
        <v>38</v>
      </c>
      <c r="O238" s="90"/>
      <c r="P238" s="224">
        <f>O238*H238</f>
        <v>0</v>
      </c>
      <c r="Q238" s="224">
        <v>0.097000000000000003</v>
      </c>
      <c r="R238" s="224">
        <f>Q238*H238</f>
        <v>4.8500000000000005</v>
      </c>
      <c r="S238" s="224">
        <v>0</v>
      </c>
      <c r="T238" s="225">
        <f>S238*H238</f>
        <v>0</v>
      </c>
      <c r="U238" s="37"/>
      <c r="V238" s="37"/>
      <c r="W238" s="37"/>
      <c r="X238" s="37"/>
      <c r="Y238" s="37"/>
      <c r="Z238" s="37"/>
      <c r="AA238" s="37"/>
      <c r="AB238" s="37"/>
      <c r="AC238" s="37"/>
      <c r="AD238" s="37"/>
      <c r="AE238" s="37"/>
      <c r="AR238" s="226" t="s">
        <v>100</v>
      </c>
      <c r="AT238" s="226" t="s">
        <v>200</v>
      </c>
      <c r="AU238" s="226" t="s">
        <v>82</v>
      </c>
      <c r="AY238" s="16" t="s">
        <v>128</v>
      </c>
      <c r="BE238" s="227">
        <f>IF(N238="základní",J238,0)</f>
        <v>0</v>
      </c>
      <c r="BF238" s="227">
        <f>IF(N238="snížená",J238,0)</f>
        <v>0</v>
      </c>
      <c r="BG238" s="227">
        <f>IF(N238="zákl. přenesená",J238,0)</f>
        <v>0</v>
      </c>
      <c r="BH238" s="227">
        <f>IF(N238="sníž. přenesená",J238,0)</f>
        <v>0</v>
      </c>
      <c r="BI238" s="227">
        <f>IF(N238="nulová",J238,0)</f>
        <v>0</v>
      </c>
      <c r="BJ238" s="16" t="s">
        <v>78</v>
      </c>
      <c r="BK238" s="227">
        <f>ROUND(I238*H238,2)</f>
        <v>0</v>
      </c>
      <c r="BL238" s="16" t="s">
        <v>88</v>
      </c>
      <c r="BM238" s="226" t="s">
        <v>1908</v>
      </c>
    </row>
    <row r="239" s="2" customFormat="1">
      <c r="A239" s="37"/>
      <c r="B239" s="38"/>
      <c r="C239" s="39"/>
      <c r="D239" s="228" t="s">
        <v>160</v>
      </c>
      <c r="E239" s="39"/>
      <c r="F239" s="239" t="s">
        <v>1909</v>
      </c>
      <c r="G239" s="39"/>
      <c r="H239" s="39"/>
      <c r="I239" s="230"/>
      <c r="J239" s="39"/>
      <c r="K239" s="39"/>
      <c r="L239" s="43"/>
      <c r="M239" s="231"/>
      <c r="N239" s="232"/>
      <c r="O239" s="90"/>
      <c r="P239" s="90"/>
      <c r="Q239" s="90"/>
      <c r="R239" s="90"/>
      <c r="S239" s="90"/>
      <c r="T239" s="91"/>
      <c r="U239" s="37"/>
      <c r="V239" s="37"/>
      <c r="W239" s="37"/>
      <c r="X239" s="37"/>
      <c r="Y239" s="37"/>
      <c r="Z239" s="37"/>
      <c r="AA239" s="37"/>
      <c r="AB239" s="37"/>
      <c r="AC239" s="37"/>
      <c r="AD239" s="37"/>
      <c r="AE239" s="37"/>
      <c r="AT239" s="16" t="s">
        <v>160</v>
      </c>
      <c r="AU239" s="16" t="s">
        <v>82</v>
      </c>
    </row>
    <row r="240" s="2" customFormat="1" ht="16.5" customHeight="1">
      <c r="A240" s="37"/>
      <c r="B240" s="38"/>
      <c r="C240" s="215" t="s">
        <v>417</v>
      </c>
      <c r="D240" s="215" t="s">
        <v>129</v>
      </c>
      <c r="E240" s="216" t="s">
        <v>1910</v>
      </c>
      <c r="F240" s="217" t="s">
        <v>1911</v>
      </c>
      <c r="G240" s="218" t="s">
        <v>207</v>
      </c>
      <c r="H240" s="219">
        <v>2</v>
      </c>
      <c r="I240" s="220"/>
      <c r="J240" s="221">
        <f>ROUND(I240*H240,2)</f>
        <v>0</v>
      </c>
      <c r="K240" s="217" t="s">
        <v>1740</v>
      </c>
      <c r="L240" s="43"/>
      <c r="M240" s="222" t="s">
        <v>1</v>
      </c>
      <c r="N240" s="223" t="s">
        <v>38</v>
      </c>
      <c r="O240" s="90"/>
      <c r="P240" s="224">
        <f>O240*H240</f>
        <v>0</v>
      </c>
      <c r="Q240" s="224">
        <v>0</v>
      </c>
      <c r="R240" s="224">
        <f>Q240*H240</f>
        <v>0</v>
      </c>
      <c r="S240" s="224">
        <v>0</v>
      </c>
      <c r="T240" s="225">
        <f>S240*H240</f>
        <v>0</v>
      </c>
      <c r="U240" s="37"/>
      <c r="V240" s="37"/>
      <c r="W240" s="37"/>
      <c r="X240" s="37"/>
      <c r="Y240" s="37"/>
      <c r="Z240" s="37"/>
      <c r="AA240" s="37"/>
      <c r="AB240" s="37"/>
      <c r="AC240" s="37"/>
      <c r="AD240" s="37"/>
      <c r="AE240" s="37"/>
      <c r="AR240" s="226" t="s">
        <v>535</v>
      </c>
      <c r="AT240" s="226" t="s">
        <v>129</v>
      </c>
      <c r="AU240" s="226" t="s">
        <v>82</v>
      </c>
      <c r="AY240" s="16" t="s">
        <v>128</v>
      </c>
      <c r="BE240" s="227">
        <f>IF(N240="základní",J240,0)</f>
        <v>0</v>
      </c>
      <c r="BF240" s="227">
        <f>IF(N240="snížená",J240,0)</f>
        <v>0</v>
      </c>
      <c r="BG240" s="227">
        <f>IF(N240="zákl. přenesená",J240,0)</f>
        <v>0</v>
      </c>
      <c r="BH240" s="227">
        <f>IF(N240="sníž. přenesená",J240,0)</f>
        <v>0</v>
      </c>
      <c r="BI240" s="227">
        <f>IF(N240="nulová",J240,0)</f>
        <v>0</v>
      </c>
      <c r="BJ240" s="16" t="s">
        <v>78</v>
      </c>
      <c r="BK240" s="227">
        <f>ROUND(I240*H240,2)</f>
        <v>0</v>
      </c>
      <c r="BL240" s="16" t="s">
        <v>535</v>
      </c>
      <c r="BM240" s="226" t="s">
        <v>1912</v>
      </c>
    </row>
    <row r="241" s="2" customFormat="1">
      <c r="A241" s="37"/>
      <c r="B241" s="38"/>
      <c r="C241" s="39"/>
      <c r="D241" s="228" t="s">
        <v>160</v>
      </c>
      <c r="E241" s="39"/>
      <c r="F241" s="239" t="s">
        <v>1913</v>
      </c>
      <c r="G241" s="39"/>
      <c r="H241" s="39"/>
      <c r="I241" s="230"/>
      <c r="J241" s="39"/>
      <c r="K241" s="39"/>
      <c r="L241" s="43"/>
      <c r="M241" s="231"/>
      <c r="N241" s="232"/>
      <c r="O241" s="90"/>
      <c r="P241" s="90"/>
      <c r="Q241" s="90"/>
      <c r="R241" s="90"/>
      <c r="S241" s="90"/>
      <c r="T241" s="91"/>
      <c r="U241" s="37"/>
      <c r="V241" s="37"/>
      <c r="W241" s="37"/>
      <c r="X241" s="37"/>
      <c r="Y241" s="37"/>
      <c r="Z241" s="37"/>
      <c r="AA241" s="37"/>
      <c r="AB241" s="37"/>
      <c r="AC241" s="37"/>
      <c r="AD241" s="37"/>
      <c r="AE241" s="37"/>
      <c r="AT241" s="16" t="s">
        <v>160</v>
      </c>
      <c r="AU241" s="16" t="s">
        <v>82</v>
      </c>
    </row>
    <row r="242" s="2" customFormat="1" ht="16.5" customHeight="1">
      <c r="A242" s="37"/>
      <c r="B242" s="38"/>
      <c r="C242" s="251" t="s">
        <v>422</v>
      </c>
      <c r="D242" s="251" t="s">
        <v>200</v>
      </c>
      <c r="E242" s="252" t="s">
        <v>1914</v>
      </c>
      <c r="F242" s="253" t="s">
        <v>1915</v>
      </c>
      <c r="G242" s="254" t="s">
        <v>207</v>
      </c>
      <c r="H242" s="255">
        <v>2</v>
      </c>
      <c r="I242" s="256"/>
      <c r="J242" s="257">
        <f>ROUND(I242*H242,2)</f>
        <v>0</v>
      </c>
      <c r="K242" s="253" t="s">
        <v>1740</v>
      </c>
      <c r="L242" s="258"/>
      <c r="M242" s="259" t="s">
        <v>1</v>
      </c>
      <c r="N242" s="260" t="s">
        <v>38</v>
      </c>
      <c r="O242" s="90"/>
      <c r="P242" s="224">
        <f>O242*H242</f>
        <v>0</v>
      </c>
      <c r="Q242" s="224">
        <v>0.062</v>
      </c>
      <c r="R242" s="224">
        <f>Q242*H242</f>
        <v>0.124</v>
      </c>
      <c r="S242" s="224">
        <v>0</v>
      </c>
      <c r="T242" s="225">
        <f>S242*H242</f>
        <v>0</v>
      </c>
      <c r="U242" s="37"/>
      <c r="V242" s="37"/>
      <c r="W242" s="37"/>
      <c r="X242" s="37"/>
      <c r="Y242" s="37"/>
      <c r="Z242" s="37"/>
      <c r="AA242" s="37"/>
      <c r="AB242" s="37"/>
      <c r="AC242" s="37"/>
      <c r="AD242" s="37"/>
      <c r="AE242" s="37"/>
      <c r="AR242" s="226" t="s">
        <v>1753</v>
      </c>
      <c r="AT242" s="226" t="s">
        <v>200</v>
      </c>
      <c r="AU242" s="226" t="s">
        <v>82</v>
      </c>
      <c r="AY242" s="16" t="s">
        <v>128</v>
      </c>
      <c r="BE242" s="227">
        <f>IF(N242="základní",J242,0)</f>
        <v>0</v>
      </c>
      <c r="BF242" s="227">
        <f>IF(N242="snížená",J242,0)</f>
        <v>0</v>
      </c>
      <c r="BG242" s="227">
        <f>IF(N242="zákl. přenesená",J242,0)</f>
        <v>0</v>
      </c>
      <c r="BH242" s="227">
        <f>IF(N242="sníž. přenesená",J242,0)</f>
        <v>0</v>
      </c>
      <c r="BI242" s="227">
        <f>IF(N242="nulová",J242,0)</f>
        <v>0</v>
      </c>
      <c r="BJ242" s="16" t="s">
        <v>78</v>
      </c>
      <c r="BK242" s="227">
        <f>ROUND(I242*H242,2)</f>
        <v>0</v>
      </c>
      <c r="BL242" s="16" t="s">
        <v>1753</v>
      </c>
      <c r="BM242" s="226" t="s">
        <v>1916</v>
      </c>
    </row>
    <row r="243" s="2" customFormat="1">
      <c r="A243" s="37"/>
      <c r="B243" s="38"/>
      <c r="C243" s="39"/>
      <c r="D243" s="228" t="s">
        <v>160</v>
      </c>
      <c r="E243" s="39"/>
      <c r="F243" s="239" t="s">
        <v>1915</v>
      </c>
      <c r="G243" s="39"/>
      <c r="H243" s="39"/>
      <c r="I243" s="230"/>
      <c r="J243" s="39"/>
      <c r="K243" s="39"/>
      <c r="L243" s="43"/>
      <c r="M243" s="231"/>
      <c r="N243" s="232"/>
      <c r="O243" s="90"/>
      <c r="P243" s="90"/>
      <c r="Q243" s="90"/>
      <c r="R243" s="90"/>
      <c r="S243" s="90"/>
      <c r="T243" s="91"/>
      <c r="U243" s="37"/>
      <c r="V243" s="37"/>
      <c r="W243" s="37"/>
      <c r="X243" s="37"/>
      <c r="Y243" s="37"/>
      <c r="Z243" s="37"/>
      <c r="AA243" s="37"/>
      <c r="AB243" s="37"/>
      <c r="AC243" s="37"/>
      <c r="AD243" s="37"/>
      <c r="AE243" s="37"/>
      <c r="AT243" s="16" t="s">
        <v>160</v>
      </c>
      <c r="AU243" s="16" t="s">
        <v>82</v>
      </c>
    </row>
    <row r="244" s="2" customFormat="1">
      <c r="A244" s="37"/>
      <c r="B244" s="38"/>
      <c r="C244" s="215" t="s">
        <v>427</v>
      </c>
      <c r="D244" s="215" t="s">
        <v>129</v>
      </c>
      <c r="E244" s="216" t="s">
        <v>1917</v>
      </c>
      <c r="F244" s="217" t="s">
        <v>1918</v>
      </c>
      <c r="G244" s="218" t="s">
        <v>207</v>
      </c>
      <c r="H244" s="219">
        <v>3</v>
      </c>
      <c r="I244" s="220"/>
      <c r="J244" s="221">
        <f>ROUND(I244*H244,2)</f>
        <v>0</v>
      </c>
      <c r="K244" s="217" t="s">
        <v>1740</v>
      </c>
      <c r="L244" s="43"/>
      <c r="M244" s="222" t="s">
        <v>1</v>
      </c>
      <c r="N244" s="223" t="s">
        <v>38</v>
      </c>
      <c r="O244" s="90"/>
      <c r="P244" s="224">
        <f>O244*H244</f>
        <v>0</v>
      </c>
      <c r="Q244" s="224">
        <v>0</v>
      </c>
      <c r="R244" s="224">
        <f>Q244*H244</f>
        <v>0</v>
      </c>
      <c r="S244" s="224">
        <v>0</v>
      </c>
      <c r="T244" s="225">
        <f>S244*H244</f>
        <v>0</v>
      </c>
      <c r="U244" s="37"/>
      <c r="V244" s="37"/>
      <c r="W244" s="37"/>
      <c r="X244" s="37"/>
      <c r="Y244" s="37"/>
      <c r="Z244" s="37"/>
      <c r="AA244" s="37"/>
      <c r="AB244" s="37"/>
      <c r="AC244" s="37"/>
      <c r="AD244" s="37"/>
      <c r="AE244" s="37"/>
      <c r="AR244" s="226" t="s">
        <v>535</v>
      </c>
      <c r="AT244" s="226" t="s">
        <v>129</v>
      </c>
      <c r="AU244" s="226" t="s">
        <v>82</v>
      </c>
      <c r="AY244" s="16" t="s">
        <v>128</v>
      </c>
      <c r="BE244" s="227">
        <f>IF(N244="základní",J244,0)</f>
        <v>0</v>
      </c>
      <c r="BF244" s="227">
        <f>IF(N244="snížená",J244,0)</f>
        <v>0</v>
      </c>
      <c r="BG244" s="227">
        <f>IF(N244="zákl. přenesená",J244,0)</f>
        <v>0</v>
      </c>
      <c r="BH244" s="227">
        <f>IF(N244="sníž. přenesená",J244,0)</f>
        <v>0</v>
      </c>
      <c r="BI244" s="227">
        <f>IF(N244="nulová",J244,0)</f>
        <v>0</v>
      </c>
      <c r="BJ244" s="16" t="s">
        <v>78</v>
      </c>
      <c r="BK244" s="227">
        <f>ROUND(I244*H244,2)</f>
        <v>0</v>
      </c>
      <c r="BL244" s="16" t="s">
        <v>535</v>
      </c>
      <c r="BM244" s="226" t="s">
        <v>1919</v>
      </c>
    </row>
    <row r="245" s="2" customFormat="1">
      <c r="A245" s="37"/>
      <c r="B245" s="38"/>
      <c r="C245" s="39"/>
      <c r="D245" s="228" t="s">
        <v>160</v>
      </c>
      <c r="E245" s="39"/>
      <c r="F245" s="239" t="s">
        <v>1920</v>
      </c>
      <c r="G245" s="39"/>
      <c r="H245" s="39"/>
      <c r="I245" s="230"/>
      <c r="J245" s="39"/>
      <c r="K245" s="39"/>
      <c r="L245" s="43"/>
      <c r="M245" s="231"/>
      <c r="N245" s="232"/>
      <c r="O245" s="90"/>
      <c r="P245" s="90"/>
      <c r="Q245" s="90"/>
      <c r="R245" s="90"/>
      <c r="S245" s="90"/>
      <c r="T245" s="91"/>
      <c r="U245" s="37"/>
      <c r="V245" s="37"/>
      <c r="W245" s="37"/>
      <c r="X245" s="37"/>
      <c r="Y245" s="37"/>
      <c r="Z245" s="37"/>
      <c r="AA245" s="37"/>
      <c r="AB245" s="37"/>
      <c r="AC245" s="37"/>
      <c r="AD245" s="37"/>
      <c r="AE245" s="37"/>
      <c r="AT245" s="16" t="s">
        <v>160</v>
      </c>
      <c r="AU245" s="16" t="s">
        <v>82</v>
      </c>
    </row>
    <row r="246" s="2" customFormat="1">
      <c r="A246" s="37"/>
      <c r="B246" s="38"/>
      <c r="C246" s="251" t="s">
        <v>432</v>
      </c>
      <c r="D246" s="251" t="s">
        <v>200</v>
      </c>
      <c r="E246" s="252" t="s">
        <v>1921</v>
      </c>
      <c r="F246" s="253" t="s">
        <v>1922</v>
      </c>
      <c r="G246" s="254" t="s">
        <v>207</v>
      </c>
      <c r="H246" s="255">
        <v>3</v>
      </c>
      <c r="I246" s="256"/>
      <c r="J246" s="257">
        <f>ROUND(I246*H246,2)</f>
        <v>0</v>
      </c>
      <c r="K246" s="253" t="s">
        <v>1740</v>
      </c>
      <c r="L246" s="258"/>
      <c r="M246" s="259" t="s">
        <v>1</v>
      </c>
      <c r="N246" s="260" t="s">
        <v>38</v>
      </c>
      <c r="O246" s="90"/>
      <c r="P246" s="224">
        <f>O246*H246</f>
        <v>0</v>
      </c>
      <c r="Q246" s="224">
        <v>0.152</v>
      </c>
      <c r="R246" s="224">
        <f>Q246*H246</f>
        <v>0.45599999999999996</v>
      </c>
      <c r="S246" s="224">
        <v>0</v>
      </c>
      <c r="T246" s="225">
        <f>S246*H246</f>
        <v>0</v>
      </c>
      <c r="U246" s="37"/>
      <c r="V246" s="37"/>
      <c r="W246" s="37"/>
      <c r="X246" s="37"/>
      <c r="Y246" s="37"/>
      <c r="Z246" s="37"/>
      <c r="AA246" s="37"/>
      <c r="AB246" s="37"/>
      <c r="AC246" s="37"/>
      <c r="AD246" s="37"/>
      <c r="AE246" s="37"/>
      <c r="AR246" s="226" t="s">
        <v>1753</v>
      </c>
      <c r="AT246" s="226" t="s">
        <v>200</v>
      </c>
      <c r="AU246" s="226" t="s">
        <v>82</v>
      </c>
      <c r="AY246" s="16" t="s">
        <v>128</v>
      </c>
      <c r="BE246" s="227">
        <f>IF(N246="základní",J246,0)</f>
        <v>0</v>
      </c>
      <c r="BF246" s="227">
        <f>IF(N246="snížená",J246,0)</f>
        <v>0</v>
      </c>
      <c r="BG246" s="227">
        <f>IF(N246="zákl. přenesená",J246,0)</f>
        <v>0</v>
      </c>
      <c r="BH246" s="227">
        <f>IF(N246="sníž. přenesená",J246,0)</f>
        <v>0</v>
      </c>
      <c r="BI246" s="227">
        <f>IF(N246="nulová",J246,0)</f>
        <v>0</v>
      </c>
      <c r="BJ246" s="16" t="s">
        <v>78</v>
      </c>
      <c r="BK246" s="227">
        <f>ROUND(I246*H246,2)</f>
        <v>0</v>
      </c>
      <c r="BL246" s="16" t="s">
        <v>1753</v>
      </c>
      <c r="BM246" s="226" t="s">
        <v>1923</v>
      </c>
    </row>
    <row r="247" s="2" customFormat="1">
      <c r="A247" s="37"/>
      <c r="B247" s="38"/>
      <c r="C247" s="39"/>
      <c r="D247" s="228" t="s">
        <v>160</v>
      </c>
      <c r="E247" s="39"/>
      <c r="F247" s="239" t="s">
        <v>1924</v>
      </c>
      <c r="G247" s="39"/>
      <c r="H247" s="39"/>
      <c r="I247" s="230"/>
      <c r="J247" s="39"/>
      <c r="K247" s="39"/>
      <c r="L247" s="43"/>
      <c r="M247" s="231"/>
      <c r="N247" s="232"/>
      <c r="O247" s="90"/>
      <c r="P247" s="90"/>
      <c r="Q247" s="90"/>
      <c r="R247" s="90"/>
      <c r="S247" s="90"/>
      <c r="T247" s="91"/>
      <c r="U247" s="37"/>
      <c r="V247" s="37"/>
      <c r="W247" s="37"/>
      <c r="X247" s="37"/>
      <c r="Y247" s="37"/>
      <c r="Z247" s="37"/>
      <c r="AA247" s="37"/>
      <c r="AB247" s="37"/>
      <c r="AC247" s="37"/>
      <c r="AD247" s="37"/>
      <c r="AE247" s="37"/>
      <c r="AT247" s="16" t="s">
        <v>160</v>
      </c>
      <c r="AU247" s="16" t="s">
        <v>82</v>
      </c>
    </row>
    <row r="248" s="2" customFormat="1">
      <c r="A248" s="37"/>
      <c r="B248" s="38"/>
      <c r="C248" s="215" t="s">
        <v>439</v>
      </c>
      <c r="D248" s="215" t="s">
        <v>129</v>
      </c>
      <c r="E248" s="216" t="s">
        <v>1925</v>
      </c>
      <c r="F248" s="217" t="s">
        <v>1926</v>
      </c>
      <c r="G248" s="218" t="s">
        <v>207</v>
      </c>
      <c r="H248" s="219">
        <v>3</v>
      </c>
      <c r="I248" s="220"/>
      <c r="J248" s="221">
        <f>ROUND(I248*H248,2)</f>
        <v>0</v>
      </c>
      <c r="K248" s="217" t="s">
        <v>1</v>
      </c>
      <c r="L248" s="43"/>
      <c r="M248" s="222" t="s">
        <v>1</v>
      </c>
      <c r="N248" s="223" t="s">
        <v>38</v>
      </c>
      <c r="O248" s="90"/>
      <c r="P248" s="224">
        <f>O248*H248</f>
        <v>0</v>
      </c>
      <c r="Q248" s="224">
        <v>0</v>
      </c>
      <c r="R248" s="224">
        <f>Q248*H248</f>
        <v>0</v>
      </c>
      <c r="S248" s="224">
        <v>0</v>
      </c>
      <c r="T248" s="225">
        <f>S248*H248</f>
        <v>0</v>
      </c>
      <c r="U248" s="37"/>
      <c r="V248" s="37"/>
      <c r="W248" s="37"/>
      <c r="X248" s="37"/>
      <c r="Y248" s="37"/>
      <c r="Z248" s="37"/>
      <c r="AA248" s="37"/>
      <c r="AB248" s="37"/>
      <c r="AC248" s="37"/>
      <c r="AD248" s="37"/>
      <c r="AE248" s="37"/>
      <c r="AR248" s="226" t="s">
        <v>535</v>
      </c>
      <c r="AT248" s="226" t="s">
        <v>129</v>
      </c>
      <c r="AU248" s="226" t="s">
        <v>82</v>
      </c>
      <c r="AY248" s="16" t="s">
        <v>128</v>
      </c>
      <c r="BE248" s="227">
        <f>IF(N248="základní",J248,0)</f>
        <v>0</v>
      </c>
      <c r="BF248" s="227">
        <f>IF(N248="snížená",J248,0)</f>
        <v>0</v>
      </c>
      <c r="BG248" s="227">
        <f>IF(N248="zákl. přenesená",J248,0)</f>
        <v>0</v>
      </c>
      <c r="BH248" s="227">
        <f>IF(N248="sníž. přenesená",J248,0)</f>
        <v>0</v>
      </c>
      <c r="BI248" s="227">
        <f>IF(N248="nulová",J248,0)</f>
        <v>0</v>
      </c>
      <c r="BJ248" s="16" t="s">
        <v>78</v>
      </c>
      <c r="BK248" s="227">
        <f>ROUND(I248*H248,2)</f>
        <v>0</v>
      </c>
      <c r="BL248" s="16" t="s">
        <v>535</v>
      </c>
      <c r="BM248" s="226" t="s">
        <v>1927</v>
      </c>
    </row>
    <row r="249" s="2" customFormat="1">
      <c r="A249" s="37"/>
      <c r="B249" s="38"/>
      <c r="C249" s="39"/>
      <c r="D249" s="228" t="s">
        <v>160</v>
      </c>
      <c r="E249" s="39"/>
      <c r="F249" s="239" t="s">
        <v>1920</v>
      </c>
      <c r="G249" s="39"/>
      <c r="H249" s="39"/>
      <c r="I249" s="230"/>
      <c r="J249" s="39"/>
      <c r="K249" s="39"/>
      <c r="L249" s="43"/>
      <c r="M249" s="231"/>
      <c r="N249" s="232"/>
      <c r="O249" s="90"/>
      <c r="P249" s="90"/>
      <c r="Q249" s="90"/>
      <c r="R249" s="90"/>
      <c r="S249" s="90"/>
      <c r="T249" s="91"/>
      <c r="U249" s="37"/>
      <c r="V249" s="37"/>
      <c r="W249" s="37"/>
      <c r="X249" s="37"/>
      <c r="Y249" s="37"/>
      <c r="Z249" s="37"/>
      <c r="AA249" s="37"/>
      <c r="AB249" s="37"/>
      <c r="AC249" s="37"/>
      <c r="AD249" s="37"/>
      <c r="AE249" s="37"/>
      <c r="AT249" s="16" t="s">
        <v>160</v>
      </c>
      <c r="AU249" s="16" t="s">
        <v>82</v>
      </c>
    </row>
    <row r="250" s="2" customFormat="1">
      <c r="A250" s="37"/>
      <c r="B250" s="38"/>
      <c r="C250" s="215" t="s">
        <v>444</v>
      </c>
      <c r="D250" s="215" t="s">
        <v>129</v>
      </c>
      <c r="E250" s="216" t="s">
        <v>1928</v>
      </c>
      <c r="F250" s="217" t="s">
        <v>1929</v>
      </c>
      <c r="G250" s="218" t="s">
        <v>207</v>
      </c>
      <c r="H250" s="219">
        <v>3</v>
      </c>
      <c r="I250" s="220"/>
      <c r="J250" s="221">
        <f>ROUND(I250*H250,2)</f>
        <v>0</v>
      </c>
      <c r="K250" s="217" t="s">
        <v>1740</v>
      </c>
      <c r="L250" s="43"/>
      <c r="M250" s="222" t="s">
        <v>1</v>
      </c>
      <c r="N250" s="223" t="s">
        <v>38</v>
      </c>
      <c r="O250" s="90"/>
      <c r="P250" s="224">
        <f>O250*H250</f>
        <v>0</v>
      </c>
      <c r="Q250" s="224">
        <v>0</v>
      </c>
      <c r="R250" s="224">
        <f>Q250*H250</f>
        <v>0</v>
      </c>
      <c r="S250" s="224">
        <v>0</v>
      </c>
      <c r="T250" s="225">
        <f>S250*H250</f>
        <v>0</v>
      </c>
      <c r="U250" s="37"/>
      <c r="V250" s="37"/>
      <c r="W250" s="37"/>
      <c r="X250" s="37"/>
      <c r="Y250" s="37"/>
      <c r="Z250" s="37"/>
      <c r="AA250" s="37"/>
      <c r="AB250" s="37"/>
      <c r="AC250" s="37"/>
      <c r="AD250" s="37"/>
      <c r="AE250" s="37"/>
      <c r="AR250" s="226" t="s">
        <v>535</v>
      </c>
      <c r="AT250" s="226" t="s">
        <v>129</v>
      </c>
      <c r="AU250" s="226" t="s">
        <v>82</v>
      </c>
      <c r="AY250" s="16" t="s">
        <v>128</v>
      </c>
      <c r="BE250" s="227">
        <f>IF(N250="základní",J250,0)</f>
        <v>0</v>
      </c>
      <c r="BF250" s="227">
        <f>IF(N250="snížená",J250,0)</f>
        <v>0</v>
      </c>
      <c r="BG250" s="227">
        <f>IF(N250="zákl. přenesená",J250,0)</f>
        <v>0</v>
      </c>
      <c r="BH250" s="227">
        <f>IF(N250="sníž. přenesená",J250,0)</f>
        <v>0</v>
      </c>
      <c r="BI250" s="227">
        <f>IF(N250="nulová",J250,0)</f>
        <v>0</v>
      </c>
      <c r="BJ250" s="16" t="s">
        <v>78</v>
      </c>
      <c r="BK250" s="227">
        <f>ROUND(I250*H250,2)</f>
        <v>0</v>
      </c>
      <c r="BL250" s="16" t="s">
        <v>535</v>
      </c>
      <c r="BM250" s="226" t="s">
        <v>1930</v>
      </c>
    </row>
    <row r="251" s="2" customFormat="1">
      <c r="A251" s="37"/>
      <c r="B251" s="38"/>
      <c r="C251" s="39"/>
      <c r="D251" s="228" t="s">
        <v>160</v>
      </c>
      <c r="E251" s="39"/>
      <c r="F251" s="239" t="s">
        <v>1931</v>
      </c>
      <c r="G251" s="39"/>
      <c r="H251" s="39"/>
      <c r="I251" s="230"/>
      <c r="J251" s="39"/>
      <c r="K251" s="39"/>
      <c r="L251" s="43"/>
      <c r="M251" s="231"/>
      <c r="N251" s="232"/>
      <c r="O251" s="90"/>
      <c r="P251" s="90"/>
      <c r="Q251" s="90"/>
      <c r="R251" s="90"/>
      <c r="S251" s="90"/>
      <c r="T251" s="91"/>
      <c r="U251" s="37"/>
      <c r="V251" s="37"/>
      <c r="W251" s="37"/>
      <c r="X251" s="37"/>
      <c r="Y251" s="37"/>
      <c r="Z251" s="37"/>
      <c r="AA251" s="37"/>
      <c r="AB251" s="37"/>
      <c r="AC251" s="37"/>
      <c r="AD251" s="37"/>
      <c r="AE251" s="37"/>
      <c r="AT251" s="16" t="s">
        <v>160</v>
      </c>
      <c r="AU251" s="16" t="s">
        <v>82</v>
      </c>
    </row>
    <row r="252" s="2" customFormat="1">
      <c r="A252" s="37"/>
      <c r="B252" s="38"/>
      <c r="C252" s="251" t="s">
        <v>450</v>
      </c>
      <c r="D252" s="251" t="s">
        <v>200</v>
      </c>
      <c r="E252" s="252" t="s">
        <v>1932</v>
      </c>
      <c r="F252" s="253" t="s">
        <v>1933</v>
      </c>
      <c r="G252" s="254" t="s">
        <v>207</v>
      </c>
      <c r="H252" s="255">
        <v>3</v>
      </c>
      <c r="I252" s="256"/>
      <c r="J252" s="257">
        <f>ROUND(I252*H252,2)</f>
        <v>0</v>
      </c>
      <c r="K252" s="253" t="s">
        <v>1</v>
      </c>
      <c r="L252" s="258"/>
      <c r="M252" s="259" t="s">
        <v>1</v>
      </c>
      <c r="N252" s="260" t="s">
        <v>38</v>
      </c>
      <c r="O252" s="90"/>
      <c r="P252" s="224">
        <f>O252*H252</f>
        <v>0</v>
      </c>
      <c r="Q252" s="224">
        <v>0.00050000000000000001</v>
      </c>
      <c r="R252" s="224">
        <f>Q252*H252</f>
        <v>0.0015</v>
      </c>
      <c r="S252" s="224">
        <v>0</v>
      </c>
      <c r="T252" s="225">
        <f>S252*H252</f>
        <v>0</v>
      </c>
      <c r="U252" s="37"/>
      <c r="V252" s="37"/>
      <c r="W252" s="37"/>
      <c r="X252" s="37"/>
      <c r="Y252" s="37"/>
      <c r="Z252" s="37"/>
      <c r="AA252" s="37"/>
      <c r="AB252" s="37"/>
      <c r="AC252" s="37"/>
      <c r="AD252" s="37"/>
      <c r="AE252" s="37"/>
      <c r="AR252" s="226" t="s">
        <v>1753</v>
      </c>
      <c r="AT252" s="226" t="s">
        <v>200</v>
      </c>
      <c r="AU252" s="226" t="s">
        <v>82</v>
      </c>
      <c r="AY252" s="16" t="s">
        <v>128</v>
      </c>
      <c r="BE252" s="227">
        <f>IF(N252="základní",J252,0)</f>
        <v>0</v>
      </c>
      <c r="BF252" s="227">
        <f>IF(N252="snížená",J252,0)</f>
        <v>0</v>
      </c>
      <c r="BG252" s="227">
        <f>IF(N252="zákl. přenesená",J252,0)</f>
        <v>0</v>
      </c>
      <c r="BH252" s="227">
        <f>IF(N252="sníž. přenesená",J252,0)</f>
        <v>0</v>
      </c>
      <c r="BI252" s="227">
        <f>IF(N252="nulová",J252,0)</f>
        <v>0</v>
      </c>
      <c r="BJ252" s="16" t="s">
        <v>78</v>
      </c>
      <c r="BK252" s="227">
        <f>ROUND(I252*H252,2)</f>
        <v>0</v>
      </c>
      <c r="BL252" s="16" t="s">
        <v>1753</v>
      </c>
      <c r="BM252" s="226" t="s">
        <v>1934</v>
      </c>
    </row>
    <row r="253" s="2" customFormat="1">
      <c r="A253" s="37"/>
      <c r="B253" s="38"/>
      <c r="C253" s="39"/>
      <c r="D253" s="228" t="s">
        <v>160</v>
      </c>
      <c r="E253" s="39"/>
      <c r="F253" s="239" t="s">
        <v>1935</v>
      </c>
      <c r="G253" s="39"/>
      <c r="H253" s="39"/>
      <c r="I253" s="230"/>
      <c r="J253" s="39"/>
      <c r="K253" s="39"/>
      <c r="L253" s="43"/>
      <c r="M253" s="231"/>
      <c r="N253" s="232"/>
      <c r="O253" s="90"/>
      <c r="P253" s="90"/>
      <c r="Q253" s="90"/>
      <c r="R253" s="90"/>
      <c r="S253" s="90"/>
      <c r="T253" s="91"/>
      <c r="U253" s="37"/>
      <c r="V253" s="37"/>
      <c r="W253" s="37"/>
      <c r="X253" s="37"/>
      <c r="Y253" s="37"/>
      <c r="Z253" s="37"/>
      <c r="AA253" s="37"/>
      <c r="AB253" s="37"/>
      <c r="AC253" s="37"/>
      <c r="AD253" s="37"/>
      <c r="AE253" s="37"/>
      <c r="AT253" s="16" t="s">
        <v>160</v>
      </c>
      <c r="AU253" s="16" t="s">
        <v>82</v>
      </c>
    </row>
    <row r="254" s="2" customFormat="1" ht="16.5" customHeight="1">
      <c r="A254" s="37"/>
      <c r="B254" s="38"/>
      <c r="C254" s="251" t="s">
        <v>457</v>
      </c>
      <c r="D254" s="251" t="s">
        <v>200</v>
      </c>
      <c r="E254" s="252" t="s">
        <v>1936</v>
      </c>
      <c r="F254" s="253" t="s">
        <v>1937</v>
      </c>
      <c r="G254" s="254" t="s">
        <v>207</v>
      </c>
      <c r="H254" s="255">
        <v>5</v>
      </c>
      <c r="I254" s="256"/>
      <c r="J254" s="257">
        <f>ROUND(I254*H254,2)</f>
        <v>0</v>
      </c>
      <c r="K254" s="253" t="s">
        <v>1</v>
      </c>
      <c r="L254" s="258"/>
      <c r="M254" s="259" t="s">
        <v>1</v>
      </c>
      <c r="N254" s="260" t="s">
        <v>38</v>
      </c>
      <c r="O254" s="90"/>
      <c r="P254" s="224">
        <f>O254*H254</f>
        <v>0</v>
      </c>
      <c r="Q254" s="224">
        <v>3.0000000000000001E-05</v>
      </c>
      <c r="R254" s="224">
        <f>Q254*H254</f>
        <v>0.00015000000000000001</v>
      </c>
      <c r="S254" s="224">
        <v>0</v>
      </c>
      <c r="T254" s="225">
        <f>S254*H254</f>
        <v>0</v>
      </c>
      <c r="U254" s="37"/>
      <c r="V254" s="37"/>
      <c r="W254" s="37"/>
      <c r="X254" s="37"/>
      <c r="Y254" s="37"/>
      <c r="Z254" s="37"/>
      <c r="AA254" s="37"/>
      <c r="AB254" s="37"/>
      <c r="AC254" s="37"/>
      <c r="AD254" s="37"/>
      <c r="AE254" s="37"/>
      <c r="AR254" s="226" t="s">
        <v>1753</v>
      </c>
      <c r="AT254" s="226" t="s">
        <v>200</v>
      </c>
      <c r="AU254" s="226" t="s">
        <v>82</v>
      </c>
      <c r="AY254" s="16" t="s">
        <v>128</v>
      </c>
      <c r="BE254" s="227">
        <f>IF(N254="základní",J254,0)</f>
        <v>0</v>
      </c>
      <c r="BF254" s="227">
        <f>IF(N254="snížená",J254,0)</f>
        <v>0</v>
      </c>
      <c r="BG254" s="227">
        <f>IF(N254="zákl. přenesená",J254,0)</f>
        <v>0</v>
      </c>
      <c r="BH254" s="227">
        <f>IF(N254="sníž. přenesená",J254,0)</f>
        <v>0</v>
      </c>
      <c r="BI254" s="227">
        <f>IF(N254="nulová",J254,0)</f>
        <v>0</v>
      </c>
      <c r="BJ254" s="16" t="s">
        <v>78</v>
      </c>
      <c r="BK254" s="227">
        <f>ROUND(I254*H254,2)</f>
        <v>0</v>
      </c>
      <c r="BL254" s="16" t="s">
        <v>1753</v>
      </c>
      <c r="BM254" s="226" t="s">
        <v>1938</v>
      </c>
    </row>
    <row r="255" s="2" customFormat="1">
      <c r="A255" s="37"/>
      <c r="B255" s="38"/>
      <c r="C255" s="39"/>
      <c r="D255" s="228" t="s">
        <v>160</v>
      </c>
      <c r="E255" s="39"/>
      <c r="F255" s="239" t="s">
        <v>1939</v>
      </c>
      <c r="G255" s="39"/>
      <c r="H255" s="39"/>
      <c r="I255" s="230"/>
      <c r="J255" s="39"/>
      <c r="K255" s="39"/>
      <c r="L255" s="43"/>
      <c r="M255" s="231"/>
      <c r="N255" s="232"/>
      <c r="O255" s="90"/>
      <c r="P255" s="90"/>
      <c r="Q255" s="90"/>
      <c r="R255" s="90"/>
      <c r="S255" s="90"/>
      <c r="T255" s="91"/>
      <c r="U255" s="37"/>
      <c r="V255" s="37"/>
      <c r="W255" s="37"/>
      <c r="X255" s="37"/>
      <c r="Y255" s="37"/>
      <c r="Z255" s="37"/>
      <c r="AA255" s="37"/>
      <c r="AB255" s="37"/>
      <c r="AC255" s="37"/>
      <c r="AD255" s="37"/>
      <c r="AE255" s="37"/>
      <c r="AT255" s="16" t="s">
        <v>160</v>
      </c>
      <c r="AU255" s="16" t="s">
        <v>82</v>
      </c>
    </row>
    <row r="256" s="2" customFormat="1" ht="16.5" customHeight="1">
      <c r="A256" s="37"/>
      <c r="B256" s="38"/>
      <c r="C256" s="215" t="s">
        <v>464</v>
      </c>
      <c r="D256" s="215" t="s">
        <v>129</v>
      </c>
      <c r="E256" s="216" t="s">
        <v>1940</v>
      </c>
      <c r="F256" s="217" t="s">
        <v>1941</v>
      </c>
      <c r="G256" s="218" t="s">
        <v>207</v>
      </c>
      <c r="H256" s="219">
        <v>5</v>
      </c>
      <c r="I256" s="220"/>
      <c r="J256" s="221">
        <f>ROUND(I256*H256,2)</f>
        <v>0</v>
      </c>
      <c r="K256" s="217" t="s">
        <v>1740</v>
      </c>
      <c r="L256" s="43"/>
      <c r="M256" s="222" t="s">
        <v>1</v>
      </c>
      <c r="N256" s="223" t="s">
        <v>38</v>
      </c>
      <c r="O256" s="90"/>
      <c r="P256" s="224">
        <f>O256*H256</f>
        <v>0</v>
      </c>
      <c r="Q256" s="224">
        <v>0</v>
      </c>
      <c r="R256" s="224">
        <f>Q256*H256</f>
        <v>0</v>
      </c>
      <c r="S256" s="224">
        <v>0</v>
      </c>
      <c r="T256" s="225">
        <f>S256*H256</f>
        <v>0</v>
      </c>
      <c r="U256" s="37"/>
      <c r="V256" s="37"/>
      <c r="W256" s="37"/>
      <c r="X256" s="37"/>
      <c r="Y256" s="37"/>
      <c r="Z256" s="37"/>
      <c r="AA256" s="37"/>
      <c r="AB256" s="37"/>
      <c r="AC256" s="37"/>
      <c r="AD256" s="37"/>
      <c r="AE256" s="37"/>
      <c r="AR256" s="226" t="s">
        <v>535</v>
      </c>
      <c r="AT256" s="226" t="s">
        <v>129</v>
      </c>
      <c r="AU256" s="226" t="s">
        <v>82</v>
      </c>
      <c r="AY256" s="16" t="s">
        <v>128</v>
      </c>
      <c r="BE256" s="227">
        <f>IF(N256="základní",J256,0)</f>
        <v>0</v>
      </c>
      <c r="BF256" s="227">
        <f>IF(N256="snížená",J256,0)</f>
        <v>0</v>
      </c>
      <c r="BG256" s="227">
        <f>IF(N256="zákl. přenesená",J256,0)</f>
        <v>0</v>
      </c>
      <c r="BH256" s="227">
        <f>IF(N256="sníž. přenesená",J256,0)</f>
        <v>0</v>
      </c>
      <c r="BI256" s="227">
        <f>IF(N256="nulová",J256,0)</f>
        <v>0</v>
      </c>
      <c r="BJ256" s="16" t="s">
        <v>78</v>
      </c>
      <c r="BK256" s="227">
        <f>ROUND(I256*H256,2)</f>
        <v>0</v>
      </c>
      <c r="BL256" s="16" t="s">
        <v>535</v>
      </c>
      <c r="BM256" s="226" t="s">
        <v>1942</v>
      </c>
    </row>
    <row r="257" s="2" customFormat="1">
      <c r="A257" s="37"/>
      <c r="B257" s="38"/>
      <c r="C257" s="39"/>
      <c r="D257" s="228" t="s">
        <v>160</v>
      </c>
      <c r="E257" s="39"/>
      <c r="F257" s="239" t="s">
        <v>1943</v>
      </c>
      <c r="G257" s="39"/>
      <c r="H257" s="39"/>
      <c r="I257" s="230"/>
      <c r="J257" s="39"/>
      <c r="K257" s="39"/>
      <c r="L257" s="43"/>
      <c r="M257" s="231"/>
      <c r="N257" s="232"/>
      <c r="O257" s="90"/>
      <c r="P257" s="90"/>
      <c r="Q257" s="90"/>
      <c r="R257" s="90"/>
      <c r="S257" s="90"/>
      <c r="T257" s="91"/>
      <c r="U257" s="37"/>
      <c r="V257" s="37"/>
      <c r="W257" s="37"/>
      <c r="X257" s="37"/>
      <c r="Y257" s="37"/>
      <c r="Z257" s="37"/>
      <c r="AA257" s="37"/>
      <c r="AB257" s="37"/>
      <c r="AC257" s="37"/>
      <c r="AD257" s="37"/>
      <c r="AE257" s="37"/>
      <c r="AT257" s="16" t="s">
        <v>160</v>
      </c>
      <c r="AU257" s="16" t="s">
        <v>82</v>
      </c>
    </row>
    <row r="258" s="2" customFormat="1" ht="16.5" customHeight="1">
      <c r="A258" s="37"/>
      <c r="B258" s="38"/>
      <c r="C258" s="251" t="s">
        <v>470</v>
      </c>
      <c r="D258" s="251" t="s">
        <v>200</v>
      </c>
      <c r="E258" s="252" t="s">
        <v>1944</v>
      </c>
      <c r="F258" s="253" t="s">
        <v>1945</v>
      </c>
      <c r="G258" s="254" t="s">
        <v>207</v>
      </c>
      <c r="H258" s="255">
        <v>1</v>
      </c>
      <c r="I258" s="256"/>
      <c r="J258" s="257">
        <f>ROUND(I258*H258,2)</f>
        <v>0</v>
      </c>
      <c r="K258" s="253" t="s">
        <v>1</v>
      </c>
      <c r="L258" s="258"/>
      <c r="M258" s="259" t="s">
        <v>1</v>
      </c>
      <c r="N258" s="260" t="s">
        <v>38</v>
      </c>
      <c r="O258" s="90"/>
      <c r="P258" s="224">
        <f>O258*H258</f>
        <v>0</v>
      </c>
      <c r="Q258" s="224">
        <v>3.0000000000000001E-05</v>
      </c>
      <c r="R258" s="224">
        <f>Q258*H258</f>
        <v>3.0000000000000001E-05</v>
      </c>
      <c r="S258" s="224">
        <v>0</v>
      </c>
      <c r="T258" s="225">
        <f>S258*H258</f>
        <v>0</v>
      </c>
      <c r="U258" s="37"/>
      <c r="V258" s="37"/>
      <c r="W258" s="37"/>
      <c r="X258" s="37"/>
      <c r="Y258" s="37"/>
      <c r="Z258" s="37"/>
      <c r="AA258" s="37"/>
      <c r="AB258" s="37"/>
      <c r="AC258" s="37"/>
      <c r="AD258" s="37"/>
      <c r="AE258" s="37"/>
      <c r="AR258" s="226" t="s">
        <v>1753</v>
      </c>
      <c r="AT258" s="226" t="s">
        <v>200</v>
      </c>
      <c r="AU258" s="226" t="s">
        <v>82</v>
      </c>
      <c r="AY258" s="16" t="s">
        <v>128</v>
      </c>
      <c r="BE258" s="227">
        <f>IF(N258="základní",J258,0)</f>
        <v>0</v>
      </c>
      <c r="BF258" s="227">
        <f>IF(N258="snížená",J258,0)</f>
        <v>0</v>
      </c>
      <c r="BG258" s="227">
        <f>IF(N258="zákl. přenesená",J258,0)</f>
        <v>0</v>
      </c>
      <c r="BH258" s="227">
        <f>IF(N258="sníž. přenesená",J258,0)</f>
        <v>0</v>
      </c>
      <c r="BI258" s="227">
        <f>IF(N258="nulová",J258,0)</f>
        <v>0</v>
      </c>
      <c r="BJ258" s="16" t="s">
        <v>78</v>
      </c>
      <c r="BK258" s="227">
        <f>ROUND(I258*H258,2)</f>
        <v>0</v>
      </c>
      <c r="BL258" s="16" t="s">
        <v>1753</v>
      </c>
      <c r="BM258" s="226" t="s">
        <v>1946</v>
      </c>
    </row>
    <row r="259" s="2" customFormat="1">
      <c r="A259" s="37"/>
      <c r="B259" s="38"/>
      <c r="C259" s="39"/>
      <c r="D259" s="228" t="s">
        <v>160</v>
      </c>
      <c r="E259" s="39"/>
      <c r="F259" s="239" t="s">
        <v>1945</v>
      </c>
      <c r="G259" s="39"/>
      <c r="H259" s="39"/>
      <c r="I259" s="230"/>
      <c r="J259" s="39"/>
      <c r="K259" s="39"/>
      <c r="L259" s="43"/>
      <c r="M259" s="231"/>
      <c r="N259" s="232"/>
      <c r="O259" s="90"/>
      <c r="P259" s="90"/>
      <c r="Q259" s="90"/>
      <c r="R259" s="90"/>
      <c r="S259" s="90"/>
      <c r="T259" s="91"/>
      <c r="U259" s="37"/>
      <c r="V259" s="37"/>
      <c r="W259" s="37"/>
      <c r="X259" s="37"/>
      <c r="Y259" s="37"/>
      <c r="Z259" s="37"/>
      <c r="AA259" s="37"/>
      <c r="AB259" s="37"/>
      <c r="AC259" s="37"/>
      <c r="AD259" s="37"/>
      <c r="AE259" s="37"/>
      <c r="AT259" s="16" t="s">
        <v>160</v>
      </c>
      <c r="AU259" s="16" t="s">
        <v>82</v>
      </c>
    </row>
    <row r="260" s="2" customFormat="1" ht="16.5" customHeight="1">
      <c r="A260" s="37"/>
      <c r="B260" s="38"/>
      <c r="C260" s="215" t="s">
        <v>476</v>
      </c>
      <c r="D260" s="215" t="s">
        <v>129</v>
      </c>
      <c r="E260" s="216" t="s">
        <v>1947</v>
      </c>
      <c r="F260" s="217" t="s">
        <v>1948</v>
      </c>
      <c r="G260" s="218" t="s">
        <v>207</v>
      </c>
      <c r="H260" s="219">
        <v>1</v>
      </c>
      <c r="I260" s="220"/>
      <c r="J260" s="221">
        <f>ROUND(I260*H260,2)</f>
        <v>0</v>
      </c>
      <c r="K260" s="217" t="s">
        <v>158</v>
      </c>
      <c r="L260" s="43"/>
      <c r="M260" s="222" t="s">
        <v>1</v>
      </c>
      <c r="N260" s="223" t="s">
        <v>38</v>
      </c>
      <c r="O260" s="90"/>
      <c r="P260" s="224">
        <f>O260*H260</f>
        <v>0</v>
      </c>
      <c r="Q260" s="224">
        <v>0</v>
      </c>
      <c r="R260" s="224">
        <f>Q260*H260</f>
        <v>0</v>
      </c>
      <c r="S260" s="224">
        <v>0</v>
      </c>
      <c r="T260" s="225">
        <f>S260*H260</f>
        <v>0</v>
      </c>
      <c r="U260" s="37"/>
      <c r="V260" s="37"/>
      <c r="W260" s="37"/>
      <c r="X260" s="37"/>
      <c r="Y260" s="37"/>
      <c r="Z260" s="37"/>
      <c r="AA260" s="37"/>
      <c r="AB260" s="37"/>
      <c r="AC260" s="37"/>
      <c r="AD260" s="37"/>
      <c r="AE260" s="37"/>
      <c r="AR260" s="226" t="s">
        <v>535</v>
      </c>
      <c r="AT260" s="226" t="s">
        <v>129</v>
      </c>
      <c r="AU260" s="226" t="s">
        <v>82</v>
      </c>
      <c r="AY260" s="16" t="s">
        <v>128</v>
      </c>
      <c r="BE260" s="227">
        <f>IF(N260="základní",J260,0)</f>
        <v>0</v>
      </c>
      <c r="BF260" s="227">
        <f>IF(N260="snížená",J260,0)</f>
        <v>0</v>
      </c>
      <c r="BG260" s="227">
        <f>IF(N260="zákl. přenesená",J260,0)</f>
        <v>0</v>
      </c>
      <c r="BH260" s="227">
        <f>IF(N260="sníž. přenesená",J260,0)</f>
        <v>0</v>
      </c>
      <c r="BI260" s="227">
        <f>IF(N260="nulová",J260,0)</f>
        <v>0</v>
      </c>
      <c r="BJ260" s="16" t="s">
        <v>78</v>
      </c>
      <c r="BK260" s="227">
        <f>ROUND(I260*H260,2)</f>
        <v>0</v>
      </c>
      <c r="BL260" s="16" t="s">
        <v>535</v>
      </c>
      <c r="BM260" s="226" t="s">
        <v>1949</v>
      </c>
    </row>
    <row r="261" s="2" customFormat="1">
      <c r="A261" s="37"/>
      <c r="B261" s="38"/>
      <c r="C261" s="39"/>
      <c r="D261" s="228" t="s">
        <v>160</v>
      </c>
      <c r="E261" s="39"/>
      <c r="F261" s="239" t="s">
        <v>1950</v>
      </c>
      <c r="G261" s="39"/>
      <c r="H261" s="39"/>
      <c r="I261" s="230"/>
      <c r="J261" s="39"/>
      <c r="K261" s="39"/>
      <c r="L261" s="43"/>
      <c r="M261" s="231"/>
      <c r="N261" s="232"/>
      <c r="O261" s="90"/>
      <c r="P261" s="90"/>
      <c r="Q261" s="90"/>
      <c r="R261" s="90"/>
      <c r="S261" s="90"/>
      <c r="T261" s="91"/>
      <c r="U261" s="37"/>
      <c r="V261" s="37"/>
      <c r="W261" s="37"/>
      <c r="X261" s="37"/>
      <c r="Y261" s="37"/>
      <c r="Z261" s="37"/>
      <c r="AA261" s="37"/>
      <c r="AB261" s="37"/>
      <c r="AC261" s="37"/>
      <c r="AD261" s="37"/>
      <c r="AE261" s="37"/>
      <c r="AT261" s="16" t="s">
        <v>160</v>
      </c>
      <c r="AU261" s="16" t="s">
        <v>82</v>
      </c>
    </row>
    <row r="262" s="2" customFormat="1">
      <c r="A262" s="37"/>
      <c r="B262" s="38"/>
      <c r="C262" s="215" t="s">
        <v>482</v>
      </c>
      <c r="D262" s="215" t="s">
        <v>129</v>
      </c>
      <c r="E262" s="216" t="s">
        <v>1951</v>
      </c>
      <c r="F262" s="217" t="s">
        <v>1952</v>
      </c>
      <c r="G262" s="218" t="s">
        <v>207</v>
      </c>
      <c r="H262" s="219">
        <v>3</v>
      </c>
      <c r="I262" s="220"/>
      <c r="J262" s="221">
        <f>ROUND(I262*H262,2)</f>
        <v>0</v>
      </c>
      <c r="K262" s="217" t="s">
        <v>1</v>
      </c>
      <c r="L262" s="43"/>
      <c r="M262" s="222" t="s">
        <v>1</v>
      </c>
      <c r="N262" s="223" t="s">
        <v>38</v>
      </c>
      <c r="O262" s="90"/>
      <c r="P262" s="224">
        <f>O262*H262</f>
        <v>0</v>
      </c>
      <c r="Q262" s="224">
        <v>0</v>
      </c>
      <c r="R262" s="224">
        <f>Q262*H262</f>
        <v>0</v>
      </c>
      <c r="S262" s="224">
        <v>0</v>
      </c>
      <c r="T262" s="225">
        <f>S262*H262</f>
        <v>0</v>
      </c>
      <c r="U262" s="37"/>
      <c r="V262" s="37"/>
      <c r="W262" s="37"/>
      <c r="X262" s="37"/>
      <c r="Y262" s="37"/>
      <c r="Z262" s="37"/>
      <c r="AA262" s="37"/>
      <c r="AB262" s="37"/>
      <c r="AC262" s="37"/>
      <c r="AD262" s="37"/>
      <c r="AE262" s="37"/>
      <c r="AR262" s="226" t="s">
        <v>535</v>
      </c>
      <c r="AT262" s="226" t="s">
        <v>129</v>
      </c>
      <c r="AU262" s="226" t="s">
        <v>82</v>
      </c>
      <c r="AY262" s="16" t="s">
        <v>128</v>
      </c>
      <c r="BE262" s="227">
        <f>IF(N262="základní",J262,0)</f>
        <v>0</v>
      </c>
      <c r="BF262" s="227">
        <f>IF(N262="snížená",J262,0)</f>
        <v>0</v>
      </c>
      <c r="BG262" s="227">
        <f>IF(N262="zákl. přenesená",J262,0)</f>
        <v>0</v>
      </c>
      <c r="BH262" s="227">
        <f>IF(N262="sníž. přenesená",J262,0)</f>
        <v>0</v>
      </c>
      <c r="BI262" s="227">
        <f>IF(N262="nulová",J262,0)</f>
        <v>0</v>
      </c>
      <c r="BJ262" s="16" t="s">
        <v>78</v>
      </c>
      <c r="BK262" s="227">
        <f>ROUND(I262*H262,2)</f>
        <v>0</v>
      </c>
      <c r="BL262" s="16" t="s">
        <v>535</v>
      </c>
      <c r="BM262" s="226" t="s">
        <v>1953</v>
      </c>
    </row>
    <row r="263" s="2" customFormat="1">
      <c r="A263" s="37"/>
      <c r="B263" s="38"/>
      <c r="C263" s="39"/>
      <c r="D263" s="228" t="s">
        <v>160</v>
      </c>
      <c r="E263" s="39"/>
      <c r="F263" s="239" t="s">
        <v>1954</v>
      </c>
      <c r="G263" s="39"/>
      <c r="H263" s="39"/>
      <c r="I263" s="230"/>
      <c r="J263" s="39"/>
      <c r="K263" s="39"/>
      <c r="L263" s="43"/>
      <c r="M263" s="231"/>
      <c r="N263" s="232"/>
      <c r="O263" s="90"/>
      <c r="P263" s="90"/>
      <c r="Q263" s="90"/>
      <c r="R263" s="90"/>
      <c r="S263" s="90"/>
      <c r="T263" s="91"/>
      <c r="U263" s="37"/>
      <c r="V263" s="37"/>
      <c r="W263" s="37"/>
      <c r="X263" s="37"/>
      <c r="Y263" s="37"/>
      <c r="Z263" s="37"/>
      <c r="AA263" s="37"/>
      <c r="AB263" s="37"/>
      <c r="AC263" s="37"/>
      <c r="AD263" s="37"/>
      <c r="AE263" s="37"/>
      <c r="AT263" s="16" t="s">
        <v>160</v>
      </c>
      <c r="AU263" s="16" t="s">
        <v>82</v>
      </c>
    </row>
    <row r="264" s="2" customFormat="1">
      <c r="A264" s="37"/>
      <c r="B264" s="38"/>
      <c r="C264" s="215" t="s">
        <v>487</v>
      </c>
      <c r="D264" s="215" t="s">
        <v>129</v>
      </c>
      <c r="E264" s="216" t="s">
        <v>1955</v>
      </c>
      <c r="F264" s="217" t="s">
        <v>1956</v>
      </c>
      <c r="G264" s="218" t="s">
        <v>176</v>
      </c>
      <c r="H264" s="219">
        <v>120</v>
      </c>
      <c r="I264" s="220"/>
      <c r="J264" s="221">
        <f>ROUND(I264*H264,2)</f>
        <v>0</v>
      </c>
      <c r="K264" s="217" t="s">
        <v>1740</v>
      </c>
      <c r="L264" s="43"/>
      <c r="M264" s="222" t="s">
        <v>1</v>
      </c>
      <c r="N264" s="223" t="s">
        <v>38</v>
      </c>
      <c r="O264" s="90"/>
      <c r="P264" s="224">
        <f>O264*H264</f>
        <v>0</v>
      </c>
      <c r="Q264" s="224">
        <v>0</v>
      </c>
      <c r="R264" s="224">
        <f>Q264*H264</f>
        <v>0</v>
      </c>
      <c r="S264" s="224">
        <v>0</v>
      </c>
      <c r="T264" s="225">
        <f>S264*H264</f>
        <v>0</v>
      </c>
      <c r="U264" s="37"/>
      <c r="V264" s="37"/>
      <c r="W264" s="37"/>
      <c r="X264" s="37"/>
      <c r="Y264" s="37"/>
      <c r="Z264" s="37"/>
      <c r="AA264" s="37"/>
      <c r="AB264" s="37"/>
      <c r="AC264" s="37"/>
      <c r="AD264" s="37"/>
      <c r="AE264" s="37"/>
      <c r="AR264" s="226" t="s">
        <v>535</v>
      </c>
      <c r="AT264" s="226" t="s">
        <v>129</v>
      </c>
      <c r="AU264" s="226" t="s">
        <v>82</v>
      </c>
      <c r="AY264" s="16" t="s">
        <v>128</v>
      </c>
      <c r="BE264" s="227">
        <f>IF(N264="základní",J264,0)</f>
        <v>0</v>
      </c>
      <c r="BF264" s="227">
        <f>IF(N264="snížená",J264,0)</f>
        <v>0</v>
      </c>
      <c r="BG264" s="227">
        <f>IF(N264="zákl. přenesená",J264,0)</f>
        <v>0</v>
      </c>
      <c r="BH264" s="227">
        <f>IF(N264="sníž. přenesená",J264,0)</f>
        <v>0</v>
      </c>
      <c r="BI264" s="227">
        <f>IF(N264="nulová",J264,0)</f>
        <v>0</v>
      </c>
      <c r="BJ264" s="16" t="s">
        <v>78</v>
      </c>
      <c r="BK264" s="227">
        <f>ROUND(I264*H264,2)</f>
        <v>0</v>
      </c>
      <c r="BL264" s="16" t="s">
        <v>535</v>
      </c>
      <c r="BM264" s="226" t="s">
        <v>1957</v>
      </c>
    </row>
    <row r="265" s="2" customFormat="1">
      <c r="A265" s="37"/>
      <c r="B265" s="38"/>
      <c r="C265" s="39"/>
      <c r="D265" s="228" t="s">
        <v>160</v>
      </c>
      <c r="E265" s="39"/>
      <c r="F265" s="239" t="s">
        <v>1958</v>
      </c>
      <c r="G265" s="39"/>
      <c r="H265" s="39"/>
      <c r="I265" s="230"/>
      <c r="J265" s="39"/>
      <c r="K265" s="39"/>
      <c r="L265" s="43"/>
      <c r="M265" s="231"/>
      <c r="N265" s="232"/>
      <c r="O265" s="90"/>
      <c r="P265" s="90"/>
      <c r="Q265" s="90"/>
      <c r="R265" s="90"/>
      <c r="S265" s="90"/>
      <c r="T265" s="91"/>
      <c r="U265" s="37"/>
      <c r="V265" s="37"/>
      <c r="W265" s="37"/>
      <c r="X265" s="37"/>
      <c r="Y265" s="37"/>
      <c r="Z265" s="37"/>
      <c r="AA265" s="37"/>
      <c r="AB265" s="37"/>
      <c r="AC265" s="37"/>
      <c r="AD265" s="37"/>
      <c r="AE265" s="37"/>
      <c r="AT265" s="16" t="s">
        <v>160</v>
      </c>
      <c r="AU265" s="16" t="s">
        <v>82</v>
      </c>
    </row>
    <row r="266" s="2" customFormat="1" ht="16.5" customHeight="1">
      <c r="A266" s="37"/>
      <c r="B266" s="38"/>
      <c r="C266" s="251" t="s">
        <v>492</v>
      </c>
      <c r="D266" s="251" t="s">
        <v>200</v>
      </c>
      <c r="E266" s="252" t="s">
        <v>1959</v>
      </c>
      <c r="F266" s="253" t="s">
        <v>1960</v>
      </c>
      <c r="G266" s="254" t="s">
        <v>176</v>
      </c>
      <c r="H266" s="255">
        <v>120</v>
      </c>
      <c r="I266" s="256"/>
      <c r="J266" s="257">
        <f>ROUND(I266*H266,2)</f>
        <v>0</v>
      </c>
      <c r="K266" s="253" t="s">
        <v>1740</v>
      </c>
      <c r="L266" s="258"/>
      <c r="M266" s="259" t="s">
        <v>1</v>
      </c>
      <c r="N266" s="260" t="s">
        <v>38</v>
      </c>
      <c r="O266" s="90"/>
      <c r="P266" s="224">
        <f>O266*H266</f>
        <v>0</v>
      </c>
      <c r="Q266" s="224">
        <v>0.00012</v>
      </c>
      <c r="R266" s="224">
        <f>Q266*H266</f>
        <v>0.0144</v>
      </c>
      <c r="S266" s="224">
        <v>0</v>
      </c>
      <c r="T266" s="225">
        <f>S266*H266</f>
        <v>0</v>
      </c>
      <c r="U266" s="37"/>
      <c r="V266" s="37"/>
      <c r="W266" s="37"/>
      <c r="X266" s="37"/>
      <c r="Y266" s="37"/>
      <c r="Z266" s="37"/>
      <c r="AA266" s="37"/>
      <c r="AB266" s="37"/>
      <c r="AC266" s="37"/>
      <c r="AD266" s="37"/>
      <c r="AE266" s="37"/>
      <c r="AR266" s="226" t="s">
        <v>1753</v>
      </c>
      <c r="AT266" s="226" t="s">
        <v>200</v>
      </c>
      <c r="AU266" s="226" t="s">
        <v>82</v>
      </c>
      <c r="AY266" s="16" t="s">
        <v>128</v>
      </c>
      <c r="BE266" s="227">
        <f>IF(N266="základní",J266,0)</f>
        <v>0</v>
      </c>
      <c r="BF266" s="227">
        <f>IF(N266="snížená",J266,0)</f>
        <v>0</v>
      </c>
      <c r="BG266" s="227">
        <f>IF(N266="zákl. přenesená",J266,0)</f>
        <v>0</v>
      </c>
      <c r="BH266" s="227">
        <f>IF(N266="sníž. přenesená",J266,0)</f>
        <v>0</v>
      </c>
      <c r="BI266" s="227">
        <f>IF(N266="nulová",J266,0)</f>
        <v>0</v>
      </c>
      <c r="BJ266" s="16" t="s">
        <v>78</v>
      </c>
      <c r="BK266" s="227">
        <f>ROUND(I266*H266,2)</f>
        <v>0</v>
      </c>
      <c r="BL266" s="16" t="s">
        <v>1753</v>
      </c>
      <c r="BM266" s="226" t="s">
        <v>1961</v>
      </c>
    </row>
    <row r="267" s="2" customFormat="1">
      <c r="A267" s="37"/>
      <c r="B267" s="38"/>
      <c r="C267" s="39"/>
      <c r="D267" s="228" t="s">
        <v>160</v>
      </c>
      <c r="E267" s="39"/>
      <c r="F267" s="239" t="s">
        <v>1960</v>
      </c>
      <c r="G267" s="39"/>
      <c r="H267" s="39"/>
      <c r="I267" s="230"/>
      <c r="J267" s="39"/>
      <c r="K267" s="39"/>
      <c r="L267" s="43"/>
      <c r="M267" s="231"/>
      <c r="N267" s="232"/>
      <c r="O267" s="90"/>
      <c r="P267" s="90"/>
      <c r="Q267" s="90"/>
      <c r="R267" s="90"/>
      <c r="S267" s="90"/>
      <c r="T267" s="91"/>
      <c r="U267" s="37"/>
      <c r="V267" s="37"/>
      <c r="W267" s="37"/>
      <c r="X267" s="37"/>
      <c r="Y267" s="37"/>
      <c r="Z267" s="37"/>
      <c r="AA267" s="37"/>
      <c r="AB267" s="37"/>
      <c r="AC267" s="37"/>
      <c r="AD267" s="37"/>
      <c r="AE267" s="37"/>
      <c r="AT267" s="16" t="s">
        <v>160</v>
      </c>
      <c r="AU267" s="16" t="s">
        <v>82</v>
      </c>
    </row>
    <row r="268" s="2" customFormat="1" ht="21.75" customHeight="1">
      <c r="A268" s="37"/>
      <c r="B268" s="38"/>
      <c r="C268" s="215" t="s">
        <v>499</v>
      </c>
      <c r="D268" s="215" t="s">
        <v>129</v>
      </c>
      <c r="E268" s="216" t="s">
        <v>1962</v>
      </c>
      <c r="F268" s="217" t="s">
        <v>1963</v>
      </c>
      <c r="G268" s="218" t="s">
        <v>207</v>
      </c>
      <c r="H268" s="219">
        <v>1</v>
      </c>
      <c r="I268" s="220"/>
      <c r="J268" s="221">
        <f>ROUND(I268*H268,2)</f>
        <v>0</v>
      </c>
      <c r="K268" s="217" t="s">
        <v>1</v>
      </c>
      <c r="L268" s="43"/>
      <c r="M268" s="222" t="s">
        <v>1</v>
      </c>
      <c r="N268" s="223" t="s">
        <v>38</v>
      </c>
      <c r="O268" s="90"/>
      <c r="P268" s="224">
        <f>O268*H268</f>
        <v>0</v>
      </c>
      <c r="Q268" s="224">
        <v>0</v>
      </c>
      <c r="R268" s="224">
        <f>Q268*H268</f>
        <v>0</v>
      </c>
      <c r="S268" s="224">
        <v>0</v>
      </c>
      <c r="T268" s="225">
        <f>S268*H268</f>
        <v>0</v>
      </c>
      <c r="U268" s="37"/>
      <c r="V268" s="37"/>
      <c r="W268" s="37"/>
      <c r="X268" s="37"/>
      <c r="Y268" s="37"/>
      <c r="Z268" s="37"/>
      <c r="AA268" s="37"/>
      <c r="AB268" s="37"/>
      <c r="AC268" s="37"/>
      <c r="AD268" s="37"/>
      <c r="AE268" s="37"/>
      <c r="AR268" s="226" t="s">
        <v>535</v>
      </c>
      <c r="AT268" s="226" t="s">
        <v>129</v>
      </c>
      <c r="AU268" s="226" t="s">
        <v>82</v>
      </c>
      <c r="AY268" s="16" t="s">
        <v>128</v>
      </c>
      <c r="BE268" s="227">
        <f>IF(N268="základní",J268,0)</f>
        <v>0</v>
      </c>
      <c r="BF268" s="227">
        <f>IF(N268="snížená",J268,0)</f>
        <v>0</v>
      </c>
      <c r="BG268" s="227">
        <f>IF(N268="zákl. přenesená",J268,0)</f>
        <v>0</v>
      </c>
      <c r="BH268" s="227">
        <f>IF(N268="sníž. přenesená",J268,0)</f>
        <v>0</v>
      </c>
      <c r="BI268" s="227">
        <f>IF(N268="nulová",J268,0)</f>
        <v>0</v>
      </c>
      <c r="BJ268" s="16" t="s">
        <v>78</v>
      </c>
      <c r="BK268" s="227">
        <f>ROUND(I268*H268,2)</f>
        <v>0</v>
      </c>
      <c r="BL268" s="16" t="s">
        <v>535</v>
      </c>
      <c r="BM268" s="226" t="s">
        <v>1964</v>
      </c>
    </row>
    <row r="269" s="2" customFormat="1">
      <c r="A269" s="37"/>
      <c r="B269" s="38"/>
      <c r="C269" s="39"/>
      <c r="D269" s="228" t="s">
        <v>160</v>
      </c>
      <c r="E269" s="39"/>
      <c r="F269" s="239" t="s">
        <v>1892</v>
      </c>
      <c r="G269" s="39"/>
      <c r="H269" s="39"/>
      <c r="I269" s="230"/>
      <c r="J269" s="39"/>
      <c r="K269" s="39"/>
      <c r="L269" s="43"/>
      <c r="M269" s="231"/>
      <c r="N269" s="232"/>
      <c r="O269" s="90"/>
      <c r="P269" s="90"/>
      <c r="Q269" s="90"/>
      <c r="R269" s="90"/>
      <c r="S269" s="90"/>
      <c r="T269" s="91"/>
      <c r="U269" s="37"/>
      <c r="V269" s="37"/>
      <c r="W269" s="37"/>
      <c r="X269" s="37"/>
      <c r="Y269" s="37"/>
      <c r="Z269" s="37"/>
      <c r="AA269" s="37"/>
      <c r="AB269" s="37"/>
      <c r="AC269" s="37"/>
      <c r="AD269" s="37"/>
      <c r="AE269" s="37"/>
      <c r="AT269" s="16" t="s">
        <v>160</v>
      </c>
      <c r="AU269" s="16" t="s">
        <v>82</v>
      </c>
    </row>
    <row r="270" s="2" customFormat="1" ht="16.5" customHeight="1">
      <c r="A270" s="37"/>
      <c r="B270" s="38"/>
      <c r="C270" s="251" t="s">
        <v>506</v>
      </c>
      <c r="D270" s="251" t="s">
        <v>200</v>
      </c>
      <c r="E270" s="252" t="s">
        <v>1965</v>
      </c>
      <c r="F270" s="253" t="s">
        <v>1966</v>
      </c>
      <c r="G270" s="254" t="s">
        <v>176</v>
      </c>
      <c r="H270" s="255">
        <v>200</v>
      </c>
      <c r="I270" s="256"/>
      <c r="J270" s="257">
        <f>ROUND(I270*H270,2)</f>
        <v>0</v>
      </c>
      <c r="K270" s="253" t="s">
        <v>1740</v>
      </c>
      <c r="L270" s="258"/>
      <c r="M270" s="259" t="s">
        <v>1</v>
      </c>
      <c r="N270" s="260" t="s">
        <v>38</v>
      </c>
      <c r="O270" s="90"/>
      <c r="P270" s="224">
        <f>O270*H270</f>
        <v>0</v>
      </c>
      <c r="Q270" s="224">
        <v>0.0011800000000000001</v>
      </c>
      <c r="R270" s="224">
        <f>Q270*H270</f>
        <v>0.23600000000000002</v>
      </c>
      <c r="S270" s="224">
        <v>0</v>
      </c>
      <c r="T270" s="225">
        <f>S270*H270</f>
        <v>0</v>
      </c>
      <c r="U270" s="37"/>
      <c r="V270" s="37"/>
      <c r="W270" s="37"/>
      <c r="X270" s="37"/>
      <c r="Y270" s="37"/>
      <c r="Z270" s="37"/>
      <c r="AA270" s="37"/>
      <c r="AB270" s="37"/>
      <c r="AC270" s="37"/>
      <c r="AD270" s="37"/>
      <c r="AE270" s="37"/>
      <c r="AR270" s="226" t="s">
        <v>1753</v>
      </c>
      <c r="AT270" s="226" t="s">
        <v>200</v>
      </c>
      <c r="AU270" s="226" t="s">
        <v>82</v>
      </c>
      <c r="AY270" s="16" t="s">
        <v>128</v>
      </c>
      <c r="BE270" s="227">
        <f>IF(N270="základní",J270,0)</f>
        <v>0</v>
      </c>
      <c r="BF270" s="227">
        <f>IF(N270="snížená",J270,0)</f>
        <v>0</v>
      </c>
      <c r="BG270" s="227">
        <f>IF(N270="zákl. přenesená",J270,0)</f>
        <v>0</v>
      </c>
      <c r="BH270" s="227">
        <f>IF(N270="sníž. přenesená",J270,0)</f>
        <v>0</v>
      </c>
      <c r="BI270" s="227">
        <f>IF(N270="nulová",J270,0)</f>
        <v>0</v>
      </c>
      <c r="BJ270" s="16" t="s">
        <v>78</v>
      </c>
      <c r="BK270" s="227">
        <f>ROUND(I270*H270,2)</f>
        <v>0</v>
      </c>
      <c r="BL270" s="16" t="s">
        <v>1753</v>
      </c>
      <c r="BM270" s="226" t="s">
        <v>1967</v>
      </c>
    </row>
    <row r="271" s="2" customFormat="1">
      <c r="A271" s="37"/>
      <c r="B271" s="38"/>
      <c r="C271" s="39"/>
      <c r="D271" s="228" t="s">
        <v>160</v>
      </c>
      <c r="E271" s="39"/>
      <c r="F271" s="239" t="s">
        <v>1966</v>
      </c>
      <c r="G271" s="39"/>
      <c r="H271" s="39"/>
      <c r="I271" s="230"/>
      <c r="J271" s="39"/>
      <c r="K271" s="39"/>
      <c r="L271" s="43"/>
      <c r="M271" s="231"/>
      <c r="N271" s="232"/>
      <c r="O271" s="90"/>
      <c r="P271" s="90"/>
      <c r="Q271" s="90"/>
      <c r="R271" s="90"/>
      <c r="S271" s="90"/>
      <c r="T271" s="91"/>
      <c r="U271" s="37"/>
      <c r="V271" s="37"/>
      <c r="W271" s="37"/>
      <c r="X271" s="37"/>
      <c r="Y271" s="37"/>
      <c r="Z271" s="37"/>
      <c r="AA271" s="37"/>
      <c r="AB271" s="37"/>
      <c r="AC271" s="37"/>
      <c r="AD271" s="37"/>
      <c r="AE271" s="37"/>
      <c r="AT271" s="16" t="s">
        <v>160</v>
      </c>
      <c r="AU271" s="16" t="s">
        <v>82</v>
      </c>
    </row>
    <row r="272" s="2" customFormat="1" ht="16.5" customHeight="1">
      <c r="A272" s="37"/>
      <c r="B272" s="38"/>
      <c r="C272" s="215" t="s">
        <v>511</v>
      </c>
      <c r="D272" s="215" t="s">
        <v>129</v>
      </c>
      <c r="E272" s="216" t="s">
        <v>1968</v>
      </c>
      <c r="F272" s="217" t="s">
        <v>1969</v>
      </c>
      <c r="G272" s="218" t="s">
        <v>176</v>
      </c>
      <c r="H272" s="219">
        <v>200</v>
      </c>
      <c r="I272" s="220"/>
      <c r="J272" s="221">
        <f>ROUND(I272*H272,2)</f>
        <v>0</v>
      </c>
      <c r="K272" s="217" t="s">
        <v>158</v>
      </c>
      <c r="L272" s="43"/>
      <c r="M272" s="222" t="s">
        <v>1</v>
      </c>
      <c r="N272" s="223" t="s">
        <v>38</v>
      </c>
      <c r="O272" s="90"/>
      <c r="P272" s="224">
        <f>O272*H272</f>
        <v>0</v>
      </c>
      <c r="Q272" s="224">
        <v>0.00012</v>
      </c>
      <c r="R272" s="224">
        <f>Q272*H272</f>
        <v>0.024</v>
      </c>
      <c r="S272" s="224">
        <v>0</v>
      </c>
      <c r="T272" s="225">
        <f>S272*H272</f>
        <v>0</v>
      </c>
      <c r="U272" s="37"/>
      <c r="V272" s="37"/>
      <c r="W272" s="37"/>
      <c r="X272" s="37"/>
      <c r="Y272" s="37"/>
      <c r="Z272" s="37"/>
      <c r="AA272" s="37"/>
      <c r="AB272" s="37"/>
      <c r="AC272" s="37"/>
      <c r="AD272" s="37"/>
      <c r="AE272" s="37"/>
      <c r="AR272" s="226" t="s">
        <v>535</v>
      </c>
      <c r="AT272" s="226" t="s">
        <v>129</v>
      </c>
      <c r="AU272" s="226" t="s">
        <v>82</v>
      </c>
      <c r="AY272" s="16" t="s">
        <v>128</v>
      </c>
      <c r="BE272" s="227">
        <f>IF(N272="základní",J272,0)</f>
        <v>0</v>
      </c>
      <c r="BF272" s="227">
        <f>IF(N272="snížená",J272,0)</f>
        <v>0</v>
      </c>
      <c r="BG272" s="227">
        <f>IF(N272="zákl. přenesená",J272,0)</f>
        <v>0</v>
      </c>
      <c r="BH272" s="227">
        <f>IF(N272="sníž. přenesená",J272,0)</f>
        <v>0</v>
      </c>
      <c r="BI272" s="227">
        <f>IF(N272="nulová",J272,0)</f>
        <v>0</v>
      </c>
      <c r="BJ272" s="16" t="s">
        <v>78</v>
      </c>
      <c r="BK272" s="227">
        <f>ROUND(I272*H272,2)</f>
        <v>0</v>
      </c>
      <c r="BL272" s="16" t="s">
        <v>535</v>
      </c>
      <c r="BM272" s="226" t="s">
        <v>1970</v>
      </c>
    </row>
    <row r="273" s="2" customFormat="1">
      <c r="A273" s="37"/>
      <c r="B273" s="38"/>
      <c r="C273" s="39"/>
      <c r="D273" s="228" t="s">
        <v>160</v>
      </c>
      <c r="E273" s="39"/>
      <c r="F273" s="239" t="s">
        <v>1971</v>
      </c>
      <c r="G273" s="39"/>
      <c r="H273" s="39"/>
      <c r="I273" s="230"/>
      <c r="J273" s="39"/>
      <c r="K273" s="39"/>
      <c r="L273" s="43"/>
      <c r="M273" s="231"/>
      <c r="N273" s="232"/>
      <c r="O273" s="90"/>
      <c r="P273" s="90"/>
      <c r="Q273" s="90"/>
      <c r="R273" s="90"/>
      <c r="S273" s="90"/>
      <c r="T273" s="91"/>
      <c r="U273" s="37"/>
      <c r="V273" s="37"/>
      <c r="W273" s="37"/>
      <c r="X273" s="37"/>
      <c r="Y273" s="37"/>
      <c r="Z273" s="37"/>
      <c r="AA273" s="37"/>
      <c r="AB273" s="37"/>
      <c r="AC273" s="37"/>
      <c r="AD273" s="37"/>
      <c r="AE273" s="37"/>
      <c r="AT273" s="16" t="s">
        <v>160</v>
      </c>
      <c r="AU273" s="16" t="s">
        <v>82</v>
      </c>
    </row>
    <row r="274" s="2" customFormat="1" ht="16.5" customHeight="1">
      <c r="A274" s="37"/>
      <c r="B274" s="38"/>
      <c r="C274" s="251" t="s">
        <v>518</v>
      </c>
      <c r="D274" s="251" t="s">
        <v>200</v>
      </c>
      <c r="E274" s="252" t="s">
        <v>1972</v>
      </c>
      <c r="F274" s="253" t="s">
        <v>1973</v>
      </c>
      <c r="G274" s="254" t="s">
        <v>157</v>
      </c>
      <c r="H274" s="255">
        <v>8</v>
      </c>
      <c r="I274" s="256"/>
      <c r="J274" s="257">
        <f>ROUND(I274*H274,2)</f>
        <v>0</v>
      </c>
      <c r="K274" s="253" t="s">
        <v>158</v>
      </c>
      <c r="L274" s="258"/>
      <c r="M274" s="259" t="s">
        <v>1</v>
      </c>
      <c r="N274" s="260" t="s">
        <v>38</v>
      </c>
      <c r="O274" s="90"/>
      <c r="P274" s="224">
        <f>O274*H274</f>
        <v>0</v>
      </c>
      <c r="Q274" s="224">
        <v>0.021000000000000001</v>
      </c>
      <c r="R274" s="224">
        <f>Q274*H274</f>
        <v>0.16800000000000001</v>
      </c>
      <c r="S274" s="224">
        <v>0</v>
      </c>
      <c r="T274" s="225">
        <f>S274*H274</f>
        <v>0</v>
      </c>
      <c r="U274" s="37"/>
      <c r="V274" s="37"/>
      <c r="W274" s="37"/>
      <c r="X274" s="37"/>
      <c r="Y274" s="37"/>
      <c r="Z274" s="37"/>
      <c r="AA274" s="37"/>
      <c r="AB274" s="37"/>
      <c r="AC274" s="37"/>
      <c r="AD274" s="37"/>
      <c r="AE274" s="37"/>
      <c r="AR274" s="226" t="s">
        <v>1899</v>
      </c>
      <c r="AT274" s="226" t="s">
        <v>200</v>
      </c>
      <c r="AU274" s="226" t="s">
        <v>82</v>
      </c>
      <c r="AY274" s="16" t="s">
        <v>128</v>
      </c>
      <c r="BE274" s="227">
        <f>IF(N274="základní",J274,0)</f>
        <v>0</v>
      </c>
      <c r="BF274" s="227">
        <f>IF(N274="snížená",J274,0)</f>
        <v>0</v>
      </c>
      <c r="BG274" s="227">
        <f>IF(N274="zákl. přenesená",J274,0)</f>
        <v>0</v>
      </c>
      <c r="BH274" s="227">
        <f>IF(N274="sníž. přenesená",J274,0)</f>
        <v>0</v>
      </c>
      <c r="BI274" s="227">
        <f>IF(N274="nulová",J274,0)</f>
        <v>0</v>
      </c>
      <c r="BJ274" s="16" t="s">
        <v>78</v>
      </c>
      <c r="BK274" s="227">
        <f>ROUND(I274*H274,2)</f>
        <v>0</v>
      </c>
      <c r="BL274" s="16" t="s">
        <v>535</v>
      </c>
      <c r="BM274" s="226" t="s">
        <v>1974</v>
      </c>
    </row>
    <row r="275" s="2" customFormat="1">
      <c r="A275" s="37"/>
      <c r="B275" s="38"/>
      <c r="C275" s="39"/>
      <c r="D275" s="228" t="s">
        <v>160</v>
      </c>
      <c r="E275" s="39"/>
      <c r="F275" s="239" t="s">
        <v>1973</v>
      </c>
      <c r="G275" s="39"/>
      <c r="H275" s="39"/>
      <c r="I275" s="230"/>
      <c r="J275" s="39"/>
      <c r="K275" s="39"/>
      <c r="L275" s="43"/>
      <c r="M275" s="231"/>
      <c r="N275" s="232"/>
      <c r="O275" s="90"/>
      <c r="P275" s="90"/>
      <c r="Q275" s="90"/>
      <c r="R275" s="90"/>
      <c r="S275" s="90"/>
      <c r="T275" s="91"/>
      <c r="U275" s="37"/>
      <c r="V275" s="37"/>
      <c r="W275" s="37"/>
      <c r="X275" s="37"/>
      <c r="Y275" s="37"/>
      <c r="Z275" s="37"/>
      <c r="AA275" s="37"/>
      <c r="AB275" s="37"/>
      <c r="AC275" s="37"/>
      <c r="AD275" s="37"/>
      <c r="AE275" s="37"/>
      <c r="AT275" s="16" t="s">
        <v>160</v>
      </c>
      <c r="AU275" s="16" t="s">
        <v>82</v>
      </c>
    </row>
    <row r="276" s="2" customFormat="1">
      <c r="A276" s="37"/>
      <c r="B276" s="38"/>
      <c r="C276" s="215" t="s">
        <v>524</v>
      </c>
      <c r="D276" s="215" t="s">
        <v>129</v>
      </c>
      <c r="E276" s="216" t="s">
        <v>1975</v>
      </c>
      <c r="F276" s="217" t="s">
        <v>1976</v>
      </c>
      <c r="G276" s="218" t="s">
        <v>601</v>
      </c>
      <c r="H276" s="219">
        <v>5</v>
      </c>
      <c r="I276" s="220"/>
      <c r="J276" s="221">
        <f>ROUND(I276*H276,2)</f>
        <v>0</v>
      </c>
      <c r="K276" s="217" t="s">
        <v>1</v>
      </c>
      <c r="L276" s="43"/>
      <c r="M276" s="222" t="s">
        <v>1</v>
      </c>
      <c r="N276" s="223" t="s">
        <v>38</v>
      </c>
      <c r="O276" s="90"/>
      <c r="P276" s="224">
        <f>O276*H276</f>
        <v>0</v>
      </c>
      <c r="Q276" s="224">
        <v>0</v>
      </c>
      <c r="R276" s="224">
        <f>Q276*H276</f>
        <v>0</v>
      </c>
      <c r="S276" s="224">
        <v>0</v>
      </c>
      <c r="T276" s="225">
        <f>S276*H276</f>
        <v>0</v>
      </c>
      <c r="U276" s="37"/>
      <c r="V276" s="37"/>
      <c r="W276" s="37"/>
      <c r="X276" s="37"/>
      <c r="Y276" s="37"/>
      <c r="Z276" s="37"/>
      <c r="AA276" s="37"/>
      <c r="AB276" s="37"/>
      <c r="AC276" s="37"/>
      <c r="AD276" s="37"/>
      <c r="AE276" s="37"/>
      <c r="AR276" s="226" t="s">
        <v>1977</v>
      </c>
      <c r="AT276" s="226" t="s">
        <v>129</v>
      </c>
      <c r="AU276" s="226" t="s">
        <v>82</v>
      </c>
      <c r="AY276" s="16" t="s">
        <v>128</v>
      </c>
      <c r="BE276" s="227">
        <f>IF(N276="základní",J276,0)</f>
        <v>0</v>
      </c>
      <c r="BF276" s="227">
        <f>IF(N276="snížená",J276,0)</f>
        <v>0</v>
      </c>
      <c r="BG276" s="227">
        <f>IF(N276="zákl. přenesená",J276,0)</f>
        <v>0</v>
      </c>
      <c r="BH276" s="227">
        <f>IF(N276="sníž. přenesená",J276,0)</f>
        <v>0</v>
      </c>
      <c r="BI276" s="227">
        <f>IF(N276="nulová",J276,0)</f>
        <v>0</v>
      </c>
      <c r="BJ276" s="16" t="s">
        <v>78</v>
      </c>
      <c r="BK276" s="227">
        <f>ROUND(I276*H276,2)</f>
        <v>0</v>
      </c>
      <c r="BL276" s="16" t="s">
        <v>1977</v>
      </c>
      <c r="BM276" s="226" t="s">
        <v>1978</v>
      </c>
    </row>
    <row r="277" s="2" customFormat="1">
      <c r="A277" s="37"/>
      <c r="B277" s="38"/>
      <c r="C277" s="39"/>
      <c r="D277" s="228" t="s">
        <v>160</v>
      </c>
      <c r="E277" s="39"/>
      <c r="F277" s="239" t="s">
        <v>1979</v>
      </c>
      <c r="G277" s="39"/>
      <c r="H277" s="39"/>
      <c r="I277" s="230"/>
      <c r="J277" s="39"/>
      <c r="K277" s="39"/>
      <c r="L277" s="43"/>
      <c r="M277" s="231"/>
      <c r="N277" s="232"/>
      <c r="O277" s="90"/>
      <c r="P277" s="90"/>
      <c r="Q277" s="90"/>
      <c r="R277" s="90"/>
      <c r="S277" s="90"/>
      <c r="T277" s="91"/>
      <c r="U277" s="37"/>
      <c r="V277" s="37"/>
      <c r="W277" s="37"/>
      <c r="X277" s="37"/>
      <c r="Y277" s="37"/>
      <c r="Z277" s="37"/>
      <c r="AA277" s="37"/>
      <c r="AB277" s="37"/>
      <c r="AC277" s="37"/>
      <c r="AD277" s="37"/>
      <c r="AE277" s="37"/>
      <c r="AT277" s="16" t="s">
        <v>160</v>
      </c>
      <c r="AU277" s="16" t="s">
        <v>82</v>
      </c>
    </row>
    <row r="278" s="12" customFormat="1" ht="22.8" customHeight="1">
      <c r="A278" s="12"/>
      <c r="B278" s="201"/>
      <c r="C278" s="202"/>
      <c r="D278" s="203" t="s">
        <v>72</v>
      </c>
      <c r="E278" s="233" t="s">
        <v>1980</v>
      </c>
      <c r="F278" s="233" t="s">
        <v>1981</v>
      </c>
      <c r="G278" s="202"/>
      <c r="H278" s="202"/>
      <c r="I278" s="205"/>
      <c r="J278" s="234">
        <f>BK278</f>
        <v>0</v>
      </c>
      <c r="K278" s="202"/>
      <c r="L278" s="207"/>
      <c r="M278" s="208"/>
      <c r="N278" s="209"/>
      <c r="O278" s="209"/>
      <c r="P278" s="210">
        <f>SUM(P279:P330)</f>
        <v>0</v>
      </c>
      <c r="Q278" s="209"/>
      <c r="R278" s="210">
        <f>SUM(R279:R330)</f>
        <v>29.890000000000001</v>
      </c>
      <c r="S278" s="209"/>
      <c r="T278" s="211">
        <f>SUM(T279:T330)</f>
        <v>0</v>
      </c>
      <c r="U278" s="12"/>
      <c r="V278" s="12"/>
      <c r="W278" s="12"/>
      <c r="X278" s="12"/>
      <c r="Y278" s="12"/>
      <c r="Z278" s="12"/>
      <c r="AA278" s="12"/>
      <c r="AB278" s="12"/>
      <c r="AC278" s="12"/>
      <c r="AD278" s="12"/>
      <c r="AE278" s="12"/>
      <c r="AR278" s="212" t="s">
        <v>85</v>
      </c>
      <c r="AT278" s="213" t="s">
        <v>72</v>
      </c>
      <c r="AU278" s="213" t="s">
        <v>78</v>
      </c>
      <c r="AY278" s="212" t="s">
        <v>128</v>
      </c>
      <c r="BK278" s="214">
        <f>SUM(BK279:BK330)</f>
        <v>0</v>
      </c>
    </row>
    <row r="279" s="2" customFormat="1">
      <c r="A279" s="37"/>
      <c r="B279" s="38"/>
      <c r="C279" s="215" t="s">
        <v>529</v>
      </c>
      <c r="D279" s="215" t="s">
        <v>129</v>
      </c>
      <c r="E279" s="216" t="s">
        <v>1982</v>
      </c>
      <c r="F279" s="217" t="s">
        <v>1983</v>
      </c>
      <c r="G279" s="218" t="s">
        <v>183</v>
      </c>
      <c r="H279" s="219">
        <v>9</v>
      </c>
      <c r="I279" s="220"/>
      <c r="J279" s="221">
        <f>ROUND(I279*H279,2)</f>
        <v>0</v>
      </c>
      <c r="K279" s="217" t="s">
        <v>1</v>
      </c>
      <c r="L279" s="43"/>
      <c r="M279" s="222" t="s">
        <v>1</v>
      </c>
      <c r="N279" s="223" t="s">
        <v>38</v>
      </c>
      <c r="O279" s="90"/>
      <c r="P279" s="224">
        <f>O279*H279</f>
        <v>0</v>
      </c>
      <c r="Q279" s="224">
        <v>0</v>
      </c>
      <c r="R279" s="224">
        <f>Q279*H279</f>
        <v>0</v>
      </c>
      <c r="S279" s="224">
        <v>0</v>
      </c>
      <c r="T279" s="225">
        <f>S279*H279</f>
        <v>0</v>
      </c>
      <c r="U279" s="37"/>
      <c r="V279" s="37"/>
      <c r="W279" s="37"/>
      <c r="X279" s="37"/>
      <c r="Y279" s="37"/>
      <c r="Z279" s="37"/>
      <c r="AA279" s="37"/>
      <c r="AB279" s="37"/>
      <c r="AC279" s="37"/>
      <c r="AD279" s="37"/>
      <c r="AE279" s="37"/>
      <c r="AR279" s="226" t="s">
        <v>535</v>
      </c>
      <c r="AT279" s="226" t="s">
        <v>129</v>
      </c>
      <c r="AU279" s="226" t="s">
        <v>82</v>
      </c>
      <c r="AY279" s="16" t="s">
        <v>128</v>
      </c>
      <c r="BE279" s="227">
        <f>IF(N279="základní",J279,0)</f>
        <v>0</v>
      </c>
      <c r="BF279" s="227">
        <f>IF(N279="snížená",J279,0)</f>
        <v>0</v>
      </c>
      <c r="BG279" s="227">
        <f>IF(N279="zákl. přenesená",J279,0)</f>
        <v>0</v>
      </c>
      <c r="BH279" s="227">
        <f>IF(N279="sníž. přenesená",J279,0)</f>
        <v>0</v>
      </c>
      <c r="BI279" s="227">
        <f>IF(N279="nulová",J279,0)</f>
        <v>0</v>
      </c>
      <c r="BJ279" s="16" t="s">
        <v>78</v>
      </c>
      <c r="BK279" s="227">
        <f>ROUND(I279*H279,2)</f>
        <v>0</v>
      </c>
      <c r="BL279" s="16" t="s">
        <v>535</v>
      </c>
      <c r="BM279" s="226" t="s">
        <v>1984</v>
      </c>
    </row>
    <row r="280" s="2" customFormat="1">
      <c r="A280" s="37"/>
      <c r="B280" s="38"/>
      <c r="C280" s="39"/>
      <c r="D280" s="228" t="s">
        <v>160</v>
      </c>
      <c r="E280" s="39"/>
      <c r="F280" s="239" t="s">
        <v>1985</v>
      </c>
      <c r="G280" s="39"/>
      <c r="H280" s="39"/>
      <c r="I280" s="230"/>
      <c r="J280" s="39"/>
      <c r="K280" s="39"/>
      <c r="L280" s="43"/>
      <c r="M280" s="231"/>
      <c r="N280" s="232"/>
      <c r="O280" s="90"/>
      <c r="P280" s="90"/>
      <c r="Q280" s="90"/>
      <c r="R280" s="90"/>
      <c r="S280" s="90"/>
      <c r="T280" s="91"/>
      <c r="U280" s="37"/>
      <c r="V280" s="37"/>
      <c r="W280" s="37"/>
      <c r="X280" s="37"/>
      <c r="Y280" s="37"/>
      <c r="Z280" s="37"/>
      <c r="AA280" s="37"/>
      <c r="AB280" s="37"/>
      <c r="AC280" s="37"/>
      <c r="AD280" s="37"/>
      <c r="AE280" s="37"/>
      <c r="AT280" s="16" t="s">
        <v>160</v>
      </c>
      <c r="AU280" s="16" t="s">
        <v>82</v>
      </c>
    </row>
    <row r="281" s="2" customFormat="1">
      <c r="A281" s="37"/>
      <c r="B281" s="38"/>
      <c r="C281" s="215" t="s">
        <v>535</v>
      </c>
      <c r="D281" s="215" t="s">
        <v>129</v>
      </c>
      <c r="E281" s="216" t="s">
        <v>1986</v>
      </c>
      <c r="F281" s="217" t="s">
        <v>1987</v>
      </c>
      <c r="G281" s="218" t="s">
        <v>176</v>
      </c>
      <c r="H281" s="219">
        <v>100</v>
      </c>
      <c r="I281" s="220"/>
      <c r="J281" s="221">
        <f>ROUND(I281*H281,2)</f>
        <v>0</v>
      </c>
      <c r="K281" s="217" t="s">
        <v>1</v>
      </c>
      <c r="L281" s="43"/>
      <c r="M281" s="222" t="s">
        <v>1</v>
      </c>
      <c r="N281" s="223" t="s">
        <v>38</v>
      </c>
      <c r="O281" s="90"/>
      <c r="P281" s="224">
        <f>O281*H281</f>
        <v>0</v>
      </c>
      <c r="Q281" s="224">
        <v>0</v>
      </c>
      <c r="R281" s="224">
        <f>Q281*H281</f>
        <v>0</v>
      </c>
      <c r="S281" s="224">
        <v>0</v>
      </c>
      <c r="T281" s="225">
        <f>S281*H281</f>
        <v>0</v>
      </c>
      <c r="U281" s="37"/>
      <c r="V281" s="37"/>
      <c r="W281" s="37"/>
      <c r="X281" s="37"/>
      <c r="Y281" s="37"/>
      <c r="Z281" s="37"/>
      <c r="AA281" s="37"/>
      <c r="AB281" s="37"/>
      <c r="AC281" s="37"/>
      <c r="AD281" s="37"/>
      <c r="AE281" s="37"/>
      <c r="AR281" s="226" t="s">
        <v>535</v>
      </c>
      <c r="AT281" s="226" t="s">
        <v>129</v>
      </c>
      <c r="AU281" s="226" t="s">
        <v>82</v>
      </c>
      <c r="AY281" s="16" t="s">
        <v>128</v>
      </c>
      <c r="BE281" s="227">
        <f>IF(N281="základní",J281,0)</f>
        <v>0</v>
      </c>
      <c r="BF281" s="227">
        <f>IF(N281="snížená",J281,0)</f>
        <v>0</v>
      </c>
      <c r="BG281" s="227">
        <f>IF(N281="zákl. přenesená",J281,0)</f>
        <v>0</v>
      </c>
      <c r="BH281" s="227">
        <f>IF(N281="sníž. přenesená",J281,0)</f>
        <v>0</v>
      </c>
      <c r="BI281" s="227">
        <f>IF(N281="nulová",J281,0)</f>
        <v>0</v>
      </c>
      <c r="BJ281" s="16" t="s">
        <v>78</v>
      </c>
      <c r="BK281" s="227">
        <f>ROUND(I281*H281,2)</f>
        <v>0</v>
      </c>
      <c r="BL281" s="16" t="s">
        <v>535</v>
      </c>
      <c r="BM281" s="226" t="s">
        <v>1988</v>
      </c>
    </row>
    <row r="282" s="2" customFormat="1">
      <c r="A282" s="37"/>
      <c r="B282" s="38"/>
      <c r="C282" s="39"/>
      <c r="D282" s="228" t="s">
        <v>160</v>
      </c>
      <c r="E282" s="39"/>
      <c r="F282" s="239" t="s">
        <v>1989</v>
      </c>
      <c r="G282" s="39"/>
      <c r="H282" s="39"/>
      <c r="I282" s="230"/>
      <c r="J282" s="39"/>
      <c r="K282" s="39"/>
      <c r="L282" s="43"/>
      <c r="M282" s="231"/>
      <c r="N282" s="232"/>
      <c r="O282" s="90"/>
      <c r="P282" s="90"/>
      <c r="Q282" s="90"/>
      <c r="R282" s="90"/>
      <c r="S282" s="90"/>
      <c r="T282" s="91"/>
      <c r="U282" s="37"/>
      <c r="V282" s="37"/>
      <c r="W282" s="37"/>
      <c r="X282" s="37"/>
      <c r="Y282" s="37"/>
      <c r="Z282" s="37"/>
      <c r="AA282" s="37"/>
      <c r="AB282" s="37"/>
      <c r="AC282" s="37"/>
      <c r="AD282" s="37"/>
      <c r="AE282" s="37"/>
      <c r="AT282" s="16" t="s">
        <v>160</v>
      </c>
      <c r="AU282" s="16" t="s">
        <v>82</v>
      </c>
    </row>
    <row r="283" s="2" customFormat="1">
      <c r="A283" s="37"/>
      <c r="B283" s="38"/>
      <c r="C283" s="215" t="s">
        <v>540</v>
      </c>
      <c r="D283" s="215" t="s">
        <v>129</v>
      </c>
      <c r="E283" s="216" t="s">
        <v>1990</v>
      </c>
      <c r="F283" s="217" t="s">
        <v>1991</v>
      </c>
      <c r="G283" s="218" t="s">
        <v>176</v>
      </c>
      <c r="H283" s="219">
        <v>5</v>
      </c>
      <c r="I283" s="220"/>
      <c r="J283" s="221">
        <f>ROUND(I283*H283,2)</f>
        <v>0</v>
      </c>
      <c r="K283" s="217" t="s">
        <v>158</v>
      </c>
      <c r="L283" s="43"/>
      <c r="M283" s="222" t="s">
        <v>1</v>
      </c>
      <c r="N283" s="223" t="s">
        <v>38</v>
      </c>
      <c r="O283" s="90"/>
      <c r="P283" s="224">
        <f>O283*H283</f>
        <v>0</v>
      </c>
      <c r="Q283" s="224">
        <v>0</v>
      </c>
      <c r="R283" s="224">
        <f>Q283*H283</f>
        <v>0</v>
      </c>
      <c r="S283" s="224">
        <v>0</v>
      </c>
      <c r="T283" s="225">
        <f>S283*H283</f>
        <v>0</v>
      </c>
      <c r="U283" s="37"/>
      <c r="V283" s="37"/>
      <c r="W283" s="37"/>
      <c r="X283" s="37"/>
      <c r="Y283" s="37"/>
      <c r="Z283" s="37"/>
      <c r="AA283" s="37"/>
      <c r="AB283" s="37"/>
      <c r="AC283" s="37"/>
      <c r="AD283" s="37"/>
      <c r="AE283" s="37"/>
      <c r="AR283" s="226" t="s">
        <v>535</v>
      </c>
      <c r="AT283" s="226" t="s">
        <v>129</v>
      </c>
      <c r="AU283" s="226" t="s">
        <v>82</v>
      </c>
      <c r="AY283" s="16" t="s">
        <v>128</v>
      </c>
      <c r="BE283" s="227">
        <f>IF(N283="základní",J283,0)</f>
        <v>0</v>
      </c>
      <c r="BF283" s="227">
        <f>IF(N283="snížená",J283,0)</f>
        <v>0</v>
      </c>
      <c r="BG283" s="227">
        <f>IF(N283="zákl. přenesená",J283,0)</f>
        <v>0</v>
      </c>
      <c r="BH283" s="227">
        <f>IF(N283="sníž. přenesená",J283,0)</f>
        <v>0</v>
      </c>
      <c r="BI283" s="227">
        <f>IF(N283="nulová",J283,0)</f>
        <v>0</v>
      </c>
      <c r="BJ283" s="16" t="s">
        <v>78</v>
      </c>
      <c r="BK283" s="227">
        <f>ROUND(I283*H283,2)</f>
        <v>0</v>
      </c>
      <c r="BL283" s="16" t="s">
        <v>535</v>
      </c>
      <c r="BM283" s="226" t="s">
        <v>1992</v>
      </c>
    </row>
    <row r="284" s="2" customFormat="1">
      <c r="A284" s="37"/>
      <c r="B284" s="38"/>
      <c r="C284" s="39"/>
      <c r="D284" s="228" t="s">
        <v>160</v>
      </c>
      <c r="E284" s="39"/>
      <c r="F284" s="239" t="s">
        <v>1993</v>
      </c>
      <c r="G284" s="39"/>
      <c r="H284" s="39"/>
      <c r="I284" s="230"/>
      <c r="J284" s="39"/>
      <c r="K284" s="39"/>
      <c r="L284" s="43"/>
      <c r="M284" s="231"/>
      <c r="N284" s="232"/>
      <c r="O284" s="90"/>
      <c r="P284" s="90"/>
      <c r="Q284" s="90"/>
      <c r="R284" s="90"/>
      <c r="S284" s="90"/>
      <c r="T284" s="91"/>
      <c r="U284" s="37"/>
      <c r="V284" s="37"/>
      <c r="W284" s="37"/>
      <c r="X284" s="37"/>
      <c r="Y284" s="37"/>
      <c r="Z284" s="37"/>
      <c r="AA284" s="37"/>
      <c r="AB284" s="37"/>
      <c r="AC284" s="37"/>
      <c r="AD284" s="37"/>
      <c r="AE284" s="37"/>
      <c r="AT284" s="16" t="s">
        <v>160</v>
      </c>
      <c r="AU284" s="16" t="s">
        <v>82</v>
      </c>
    </row>
    <row r="285" s="2" customFormat="1">
      <c r="A285" s="37"/>
      <c r="B285" s="38"/>
      <c r="C285" s="215" t="s">
        <v>547</v>
      </c>
      <c r="D285" s="215" t="s">
        <v>129</v>
      </c>
      <c r="E285" s="216" t="s">
        <v>1994</v>
      </c>
      <c r="F285" s="217" t="s">
        <v>1995</v>
      </c>
      <c r="G285" s="218" t="s">
        <v>183</v>
      </c>
      <c r="H285" s="219">
        <v>19</v>
      </c>
      <c r="I285" s="220"/>
      <c r="J285" s="221">
        <f>ROUND(I285*H285,2)</f>
        <v>0</v>
      </c>
      <c r="K285" s="217" t="s">
        <v>158</v>
      </c>
      <c r="L285" s="43"/>
      <c r="M285" s="222" t="s">
        <v>1</v>
      </c>
      <c r="N285" s="223" t="s">
        <v>38</v>
      </c>
      <c r="O285" s="90"/>
      <c r="P285" s="224">
        <f>O285*H285</f>
        <v>0</v>
      </c>
      <c r="Q285" s="224">
        <v>0</v>
      </c>
      <c r="R285" s="224">
        <f>Q285*H285</f>
        <v>0</v>
      </c>
      <c r="S285" s="224">
        <v>0</v>
      </c>
      <c r="T285" s="225">
        <f>S285*H285</f>
        <v>0</v>
      </c>
      <c r="U285" s="37"/>
      <c r="V285" s="37"/>
      <c r="W285" s="37"/>
      <c r="X285" s="37"/>
      <c r="Y285" s="37"/>
      <c r="Z285" s="37"/>
      <c r="AA285" s="37"/>
      <c r="AB285" s="37"/>
      <c r="AC285" s="37"/>
      <c r="AD285" s="37"/>
      <c r="AE285" s="37"/>
      <c r="AR285" s="226" t="s">
        <v>535</v>
      </c>
      <c r="AT285" s="226" t="s">
        <v>129</v>
      </c>
      <c r="AU285" s="226" t="s">
        <v>82</v>
      </c>
      <c r="AY285" s="16" t="s">
        <v>128</v>
      </c>
      <c r="BE285" s="227">
        <f>IF(N285="základní",J285,0)</f>
        <v>0</v>
      </c>
      <c r="BF285" s="227">
        <f>IF(N285="snížená",J285,0)</f>
        <v>0</v>
      </c>
      <c r="BG285" s="227">
        <f>IF(N285="zákl. přenesená",J285,0)</f>
        <v>0</v>
      </c>
      <c r="BH285" s="227">
        <f>IF(N285="sníž. přenesená",J285,0)</f>
        <v>0</v>
      </c>
      <c r="BI285" s="227">
        <f>IF(N285="nulová",J285,0)</f>
        <v>0</v>
      </c>
      <c r="BJ285" s="16" t="s">
        <v>78</v>
      </c>
      <c r="BK285" s="227">
        <f>ROUND(I285*H285,2)</f>
        <v>0</v>
      </c>
      <c r="BL285" s="16" t="s">
        <v>535</v>
      </c>
      <c r="BM285" s="226" t="s">
        <v>1996</v>
      </c>
    </row>
    <row r="286" s="2" customFormat="1">
      <c r="A286" s="37"/>
      <c r="B286" s="38"/>
      <c r="C286" s="39"/>
      <c r="D286" s="228" t="s">
        <v>160</v>
      </c>
      <c r="E286" s="39"/>
      <c r="F286" s="239" t="s">
        <v>1997</v>
      </c>
      <c r="G286" s="39"/>
      <c r="H286" s="39"/>
      <c r="I286" s="230"/>
      <c r="J286" s="39"/>
      <c r="K286" s="39"/>
      <c r="L286" s="43"/>
      <c r="M286" s="231"/>
      <c r="N286" s="232"/>
      <c r="O286" s="90"/>
      <c r="P286" s="90"/>
      <c r="Q286" s="90"/>
      <c r="R286" s="90"/>
      <c r="S286" s="90"/>
      <c r="T286" s="91"/>
      <c r="U286" s="37"/>
      <c r="V286" s="37"/>
      <c r="W286" s="37"/>
      <c r="X286" s="37"/>
      <c r="Y286" s="37"/>
      <c r="Z286" s="37"/>
      <c r="AA286" s="37"/>
      <c r="AB286" s="37"/>
      <c r="AC286" s="37"/>
      <c r="AD286" s="37"/>
      <c r="AE286" s="37"/>
      <c r="AT286" s="16" t="s">
        <v>160</v>
      </c>
      <c r="AU286" s="16" t="s">
        <v>82</v>
      </c>
    </row>
    <row r="287" s="2" customFormat="1" ht="16.5" customHeight="1">
      <c r="A287" s="37"/>
      <c r="B287" s="38"/>
      <c r="C287" s="215" t="s">
        <v>180</v>
      </c>
      <c r="D287" s="215" t="s">
        <v>129</v>
      </c>
      <c r="E287" s="216" t="s">
        <v>1998</v>
      </c>
      <c r="F287" s="217" t="s">
        <v>1999</v>
      </c>
      <c r="G287" s="218" t="s">
        <v>157</v>
      </c>
      <c r="H287" s="219">
        <v>10</v>
      </c>
      <c r="I287" s="220"/>
      <c r="J287" s="221">
        <f>ROUND(I287*H287,2)</f>
        <v>0</v>
      </c>
      <c r="K287" s="217" t="s">
        <v>1</v>
      </c>
      <c r="L287" s="43"/>
      <c r="M287" s="222" t="s">
        <v>1</v>
      </c>
      <c r="N287" s="223" t="s">
        <v>38</v>
      </c>
      <c r="O287" s="90"/>
      <c r="P287" s="224">
        <f>O287*H287</f>
        <v>0</v>
      </c>
      <c r="Q287" s="224">
        <v>3.0000000000000001E-05</v>
      </c>
      <c r="R287" s="224">
        <f>Q287*H287</f>
        <v>0.00030000000000000003</v>
      </c>
      <c r="S287" s="224">
        <v>0</v>
      </c>
      <c r="T287" s="225">
        <f>S287*H287</f>
        <v>0</v>
      </c>
      <c r="U287" s="37"/>
      <c r="V287" s="37"/>
      <c r="W287" s="37"/>
      <c r="X287" s="37"/>
      <c r="Y287" s="37"/>
      <c r="Z287" s="37"/>
      <c r="AA287" s="37"/>
      <c r="AB287" s="37"/>
      <c r="AC287" s="37"/>
      <c r="AD287" s="37"/>
      <c r="AE287" s="37"/>
      <c r="AR287" s="226" t="s">
        <v>535</v>
      </c>
      <c r="AT287" s="226" t="s">
        <v>129</v>
      </c>
      <c r="AU287" s="226" t="s">
        <v>82</v>
      </c>
      <c r="AY287" s="16" t="s">
        <v>128</v>
      </c>
      <c r="BE287" s="227">
        <f>IF(N287="základní",J287,0)</f>
        <v>0</v>
      </c>
      <c r="BF287" s="227">
        <f>IF(N287="snížená",J287,0)</f>
        <v>0</v>
      </c>
      <c r="BG287" s="227">
        <f>IF(N287="zákl. přenesená",J287,0)</f>
        <v>0</v>
      </c>
      <c r="BH287" s="227">
        <f>IF(N287="sníž. přenesená",J287,0)</f>
        <v>0</v>
      </c>
      <c r="BI287" s="227">
        <f>IF(N287="nulová",J287,0)</f>
        <v>0</v>
      </c>
      <c r="BJ287" s="16" t="s">
        <v>78</v>
      </c>
      <c r="BK287" s="227">
        <f>ROUND(I287*H287,2)</f>
        <v>0</v>
      </c>
      <c r="BL287" s="16" t="s">
        <v>535</v>
      </c>
      <c r="BM287" s="226" t="s">
        <v>2000</v>
      </c>
    </row>
    <row r="288" s="2" customFormat="1">
      <c r="A288" s="37"/>
      <c r="B288" s="38"/>
      <c r="C288" s="39"/>
      <c r="D288" s="228" t="s">
        <v>160</v>
      </c>
      <c r="E288" s="39"/>
      <c r="F288" s="239" t="s">
        <v>2001</v>
      </c>
      <c r="G288" s="39"/>
      <c r="H288" s="39"/>
      <c r="I288" s="230"/>
      <c r="J288" s="39"/>
      <c r="K288" s="39"/>
      <c r="L288" s="43"/>
      <c r="M288" s="231"/>
      <c r="N288" s="232"/>
      <c r="O288" s="90"/>
      <c r="P288" s="90"/>
      <c r="Q288" s="90"/>
      <c r="R288" s="90"/>
      <c r="S288" s="90"/>
      <c r="T288" s="91"/>
      <c r="U288" s="37"/>
      <c r="V288" s="37"/>
      <c r="W288" s="37"/>
      <c r="X288" s="37"/>
      <c r="Y288" s="37"/>
      <c r="Z288" s="37"/>
      <c r="AA288" s="37"/>
      <c r="AB288" s="37"/>
      <c r="AC288" s="37"/>
      <c r="AD288" s="37"/>
      <c r="AE288" s="37"/>
      <c r="AT288" s="16" t="s">
        <v>160</v>
      </c>
      <c r="AU288" s="16" t="s">
        <v>82</v>
      </c>
    </row>
    <row r="289" s="2" customFormat="1">
      <c r="A289" s="37"/>
      <c r="B289" s="38"/>
      <c r="C289" s="215" t="s">
        <v>559</v>
      </c>
      <c r="D289" s="215" t="s">
        <v>129</v>
      </c>
      <c r="E289" s="216" t="s">
        <v>2002</v>
      </c>
      <c r="F289" s="217" t="s">
        <v>2003</v>
      </c>
      <c r="G289" s="218" t="s">
        <v>176</v>
      </c>
      <c r="H289" s="219">
        <v>90</v>
      </c>
      <c r="I289" s="220"/>
      <c r="J289" s="221">
        <f>ROUND(I289*H289,2)</f>
        <v>0</v>
      </c>
      <c r="K289" s="217" t="s">
        <v>1</v>
      </c>
      <c r="L289" s="43"/>
      <c r="M289" s="222" t="s">
        <v>1</v>
      </c>
      <c r="N289" s="223" t="s">
        <v>38</v>
      </c>
      <c r="O289" s="90"/>
      <c r="P289" s="224">
        <f>O289*H289</f>
        <v>0</v>
      </c>
      <c r="Q289" s="224">
        <v>0</v>
      </c>
      <c r="R289" s="224">
        <f>Q289*H289</f>
        <v>0</v>
      </c>
      <c r="S289" s="224">
        <v>0</v>
      </c>
      <c r="T289" s="225">
        <f>S289*H289</f>
        <v>0</v>
      </c>
      <c r="U289" s="37"/>
      <c r="V289" s="37"/>
      <c r="W289" s="37"/>
      <c r="X289" s="37"/>
      <c r="Y289" s="37"/>
      <c r="Z289" s="37"/>
      <c r="AA289" s="37"/>
      <c r="AB289" s="37"/>
      <c r="AC289" s="37"/>
      <c r="AD289" s="37"/>
      <c r="AE289" s="37"/>
      <c r="AR289" s="226" t="s">
        <v>535</v>
      </c>
      <c r="AT289" s="226" t="s">
        <v>129</v>
      </c>
      <c r="AU289" s="226" t="s">
        <v>82</v>
      </c>
      <c r="AY289" s="16" t="s">
        <v>128</v>
      </c>
      <c r="BE289" s="227">
        <f>IF(N289="základní",J289,0)</f>
        <v>0</v>
      </c>
      <c r="BF289" s="227">
        <f>IF(N289="snížená",J289,0)</f>
        <v>0</v>
      </c>
      <c r="BG289" s="227">
        <f>IF(N289="zákl. přenesená",J289,0)</f>
        <v>0</v>
      </c>
      <c r="BH289" s="227">
        <f>IF(N289="sníž. přenesená",J289,0)</f>
        <v>0</v>
      </c>
      <c r="BI289" s="227">
        <f>IF(N289="nulová",J289,0)</f>
        <v>0</v>
      </c>
      <c r="BJ289" s="16" t="s">
        <v>78</v>
      </c>
      <c r="BK289" s="227">
        <f>ROUND(I289*H289,2)</f>
        <v>0</v>
      </c>
      <c r="BL289" s="16" t="s">
        <v>535</v>
      </c>
      <c r="BM289" s="226" t="s">
        <v>2004</v>
      </c>
    </row>
    <row r="290" s="2" customFormat="1">
      <c r="A290" s="37"/>
      <c r="B290" s="38"/>
      <c r="C290" s="39"/>
      <c r="D290" s="228" t="s">
        <v>160</v>
      </c>
      <c r="E290" s="39"/>
      <c r="F290" s="239" t="s">
        <v>2005</v>
      </c>
      <c r="G290" s="39"/>
      <c r="H290" s="39"/>
      <c r="I290" s="230"/>
      <c r="J290" s="39"/>
      <c r="K290" s="39"/>
      <c r="L290" s="43"/>
      <c r="M290" s="231"/>
      <c r="N290" s="232"/>
      <c r="O290" s="90"/>
      <c r="P290" s="90"/>
      <c r="Q290" s="90"/>
      <c r="R290" s="90"/>
      <c r="S290" s="90"/>
      <c r="T290" s="91"/>
      <c r="U290" s="37"/>
      <c r="V290" s="37"/>
      <c r="W290" s="37"/>
      <c r="X290" s="37"/>
      <c r="Y290" s="37"/>
      <c r="Z290" s="37"/>
      <c r="AA290" s="37"/>
      <c r="AB290" s="37"/>
      <c r="AC290" s="37"/>
      <c r="AD290" s="37"/>
      <c r="AE290" s="37"/>
      <c r="AT290" s="16" t="s">
        <v>160</v>
      </c>
      <c r="AU290" s="16" t="s">
        <v>82</v>
      </c>
    </row>
    <row r="291" s="2" customFormat="1" ht="21.75" customHeight="1">
      <c r="A291" s="37"/>
      <c r="B291" s="38"/>
      <c r="C291" s="251" t="s">
        <v>565</v>
      </c>
      <c r="D291" s="251" t="s">
        <v>200</v>
      </c>
      <c r="E291" s="252" t="s">
        <v>2006</v>
      </c>
      <c r="F291" s="253" t="s">
        <v>2007</v>
      </c>
      <c r="G291" s="254" t="s">
        <v>176</v>
      </c>
      <c r="H291" s="255">
        <v>90</v>
      </c>
      <c r="I291" s="256"/>
      <c r="J291" s="257">
        <f>ROUND(I291*H291,2)</f>
        <v>0</v>
      </c>
      <c r="K291" s="253" t="s">
        <v>1</v>
      </c>
      <c r="L291" s="258"/>
      <c r="M291" s="259" t="s">
        <v>1</v>
      </c>
      <c r="N291" s="260" t="s">
        <v>38</v>
      </c>
      <c r="O291" s="90"/>
      <c r="P291" s="224">
        <f>O291*H291</f>
        <v>0</v>
      </c>
      <c r="Q291" s="224">
        <v>0.0014</v>
      </c>
      <c r="R291" s="224">
        <f>Q291*H291</f>
        <v>0.126</v>
      </c>
      <c r="S291" s="224">
        <v>0</v>
      </c>
      <c r="T291" s="225">
        <f>S291*H291</f>
        <v>0</v>
      </c>
      <c r="U291" s="37"/>
      <c r="V291" s="37"/>
      <c r="W291" s="37"/>
      <c r="X291" s="37"/>
      <c r="Y291" s="37"/>
      <c r="Z291" s="37"/>
      <c r="AA291" s="37"/>
      <c r="AB291" s="37"/>
      <c r="AC291" s="37"/>
      <c r="AD291" s="37"/>
      <c r="AE291" s="37"/>
      <c r="AR291" s="226" t="s">
        <v>1899</v>
      </c>
      <c r="AT291" s="226" t="s">
        <v>200</v>
      </c>
      <c r="AU291" s="226" t="s">
        <v>82</v>
      </c>
      <c r="AY291" s="16" t="s">
        <v>128</v>
      </c>
      <c r="BE291" s="227">
        <f>IF(N291="základní",J291,0)</f>
        <v>0</v>
      </c>
      <c r="BF291" s="227">
        <f>IF(N291="snížená",J291,0)</f>
        <v>0</v>
      </c>
      <c r="BG291" s="227">
        <f>IF(N291="zákl. přenesená",J291,0)</f>
        <v>0</v>
      </c>
      <c r="BH291" s="227">
        <f>IF(N291="sníž. přenesená",J291,0)</f>
        <v>0</v>
      </c>
      <c r="BI291" s="227">
        <f>IF(N291="nulová",J291,0)</f>
        <v>0</v>
      </c>
      <c r="BJ291" s="16" t="s">
        <v>78</v>
      </c>
      <c r="BK291" s="227">
        <f>ROUND(I291*H291,2)</f>
        <v>0</v>
      </c>
      <c r="BL291" s="16" t="s">
        <v>535</v>
      </c>
      <c r="BM291" s="226" t="s">
        <v>2008</v>
      </c>
    </row>
    <row r="292" s="2" customFormat="1">
      <c r="A292" s="37"/>
      <c r="B292" s="38"/>
      <c r="C292" s="39"/>
      <c r="D292" s="228" t="s">
        <v>160</v>
      </c>
      <c r="E292" s="39"/>
      <c r="F292" s="239" t="s">
        <v>2009</v>
      </c>
      <c r="G292" s="39"/>
      <c r="H292" s="39"/>
      <c r="I292" s="230"/>
      <c r="J292" s="39"/>
      <c r="K292" s="39"/>
      <c r="L292" s="43"/>
      <c r="M292" s="231"/>
      <c r="N292" s="232"/>
      <c r="O292" s="90"/>
      <c r="P292" s="90"/>
      <c r="Q292" s="90"/>
      <c r="R292" s="90"/>
      <c r="S292" s="90"/>
      <c r="T292" s="91"/>
      <c r="U292" s="37"/>
      <c r="V292" s="37"/>
      <c r="W292" s="37"/>
      <c r="X292" s="37"/>
      <c r="Y292" s="37"/>
      <c r="Z292" s="37"/>
      <c r="AA292" s="37"/>
      <c r="AB292" s="37"/>
      <c r="AC292" s="37"/>
      <c r="AD292" s="37"/>
      <c r="AE292" s="37"/>
      <c r="AT292" s="16" t="s">
        <v>160</v>
      </c>
      <c r="AU292" s="16" t="s">
        <v>82</v>
      </c>
    </row>
    <row r="293" s="2" customFormat="1">
      <c r="A293" s="37"/>
      <c r="B293" s="38"/>
      <c r="C293" s="215" t="s">
        <v>572</v>
      </c>
      <c r="D293" s="215" t="s">
        <v>129</v>
      </c>
      <c r="E293" s="216" t="s">
        <v>2010</v>
      </c>
      <c r="F293" s="217" t="s">
        <v>2011</v>
      </c>
      <c r="G293" s="218" t="s">
        <v>601</v>
      </c>
      <c r="H293" s="219">
        <v>2</v>
      </c>
      <c r="I293" s="220"/>
      <c r="J293" s="221">
        <f>ROUND(I293*H293,2)</f>
        <v>0</v>
      </c>
      <c r="K293" s="217" t="s">
        <v>1</v>
      </c>
      <c r="L293" s="43"/>
      <c r="M293" s="222" t="s">
        <v>1</v>
      </c>
      <c r="N293" s="223" t="s">
        <v>38</v>
      </c>
      <c r="O293" s="90"/>
      <c r="P293" s="224">
        <f>O293*H293</f>
        <v>0</v>
      </c>
      <c r="Q293" s="224">
        <v>0</v>
      </c>
      <c r="R293" s="224">
        <f>Q293*H293</f>
        <v>0</v>
      </c>
      <c r="S293" s="224">
        <v>0</v>
      </c>
      <c r="T293" s="225">
        <f>S293*H293</f>
        <v>0</v>
      </c>
      <c r="U293" s="37"/>
      <c r="V293" s="37"/>
      <c r="W293" s="37"/>
      <c r="X293" s="37"/>
      <c r="Y293" s="37"/>
      <c r="Z293" s="37"/>
      <c r="AA293" s="37"/>
      <c r="AB293" s="37"/>
      <c r="AC293" s="37"/>
      <c r="AD293" s="37"/>
      <c r="AE293" s="37"/>
      <c r="AR293" s="226" t="s">
        <v>88</v>
      </c>
      <c r="AT293" s="226" t="s">
        <v>129</v>
      </c>
      <c r="AU293" s="226" t="s">
        <v>82</v>
      </c>
      <c r="AY293" s="16" t="s">
        <v>128</v>
      </c>
      <c r="BE293" s="227">
        <f>IF(N293="základní",J293,0)</f>
        <v>0</v>
      </c>
      <c r="BF293" s="227">
        <f>IF(N293="snížená",J293,0)</f>
        <v>0</v>
      </c>
      <c r="BG293" s="227">
        <f>IF(N293="zákl. přenesená",J293,0)</f>
        <v>0</v>
      </c>
      <c r="BH293" s="227">
        <f>IF(N293="sníž. přenesená",J293,0)</f>
        <v>0</v>
      </c>
      <c r="BI293" s="227">
        <f>IF(N293="nulová",J293,0)</f>
        <v>0</v>
      </c>
      <c r="BJ293" s="16" t="s">
        <v>78</v>
      </c>
      <c r="BK293" s="227">
        <f>ROUND(I293*H293,2)</f>
        <v>0</v>
      </c>
      <c r="BL293" s="16" t="s">
        <v>88</v>
      </c>
      <c r="BM293" s="226" t="s">
        <v>2012</v>
      </c>
    </row>
    <row r="294" s="2" customFormat="1">
      <c r="A294" s="37"/>
      <c r="B294" s="38"/>
      <c r="C294" s="39"/>
      <c r="D294" s="228" t="s">
        <v>160</v>
      </c>
      <c r="E294" s="39"/>
      <c r="F294" s="239" t="s">
        <v>2013</v>
      </c>
      <c r="G294" s="39"/>
      <c r="H294" s="39"/>
      <c r="I294" s="230"/>
      <c r="J294" s="39"/>
      <c r="K294" s="39"/>
      <c r="L294" s="43"/>
      <c r="M294" s="231"/>
      <c r="N294" s="232"/>
      <c r="O294" s="90"/>
      <c r="P294" s="90"/>
      <c r="Q294" s="90"/>
      <c r="R294" s="90"/>
      <c r="S294" s="90"/>
      <c r="T294" s="91"/>
      <c r="U294" s="37"/>
      <c r="V294" s="37"/>
      <c r="W294" s="37"/>
      <c r="X294" s="37"/>
      <c r="Y294" s="37"/>
      <c r="Z294" s="37"/>
      <c r="AA294" s="37"/>
      <c r="AB294" s="37"/>
      <c r="AC294" s="37"/>
      <c r="AD294" s="37"/>
      <c r="AE294" s="37"/>
      <c r="AT294" s="16" t="s">
        <v>160</v>
      </c>
      <c r="AU294" s="16" t="s">
        <v>82</v>
      </c>
    </row>
    <row r="295" s="2" customFormat="1">
      <c r="A295" s="37"/>
      <c r="B295" s="38"/>
      <c r="C295" s="215" t="s">
        <v>579</v>
      </c>
      <c r="D295" s="215" t="s">
        <v>129</v>
      </c>
      <c r="E295" s="216" t="s">
        <v>2014</v>
      </c>
      <c r="F295" s="217" t="s">
        <v>2015</v>
      </c>
      <c r="G295" s="218" t="s">
        <v>176</v>
      </c>
      <c r="H295" s="219">
        <v>105</v>
      </c>
      <c r="I295" s="220"/>
      <c r="J295" s="221">
        <f>ROUND(I295*H295,2)</f>
        <v>0</v>
      </c>
      <c r="K295" s="217" t="s">
        <v>158</v>
      </c>
      <c r="L295" s="43"/>
      <c r="M295" s="222" t="s">
        <v>1</v>
      </c>
      <c r="N295" s="223" t="s">
        <v>38</v>
      </c>
      <c r="O295" s="90"/>
      <c r="P295" s="224">
        <f>O295*H295</f>
        <v>0</v>
      </c>
      <c r="Q295" s="224">
        <v>0</v>
      </c>
      <c r="R295" s="224">
        <f>Q295*H295</f>
        <v>0</v>
      </c>
      <c r="S295" s="224">
        <v>0</v>
      </c>
      <c r="T295" s="225">
        <f>S295*H295</f>
        <v>0</v>
      </c>
      <c r="U295" s="37"/>
      <c r="V295" s="37"/>
      <c r="W295" s="37"/>
      <c r="X295" s="37"/>
      <c r="Y295" s="37"/>
      <c r="Z295" s="37"/>
      <c r="AA295" s="37"/>
      <c r="AB295" s="37"/>
      <c r="AC295" s="37"/>
      <c r="AD295" s="37"/>
      <c r="AE295" s="37"/>
      <c r="AR295" s="226" t="s">
        <v>535</v>
      </c>
      <c r="AT295" s="226" t="s">
        <v>129</v>
      </c>
      <c r="AU295" s="226" t="s">
        <v>82</v>
      </c>
      <c r="AY295" s="16" t="s">
        <v>128</v>
      </c>
      <c r="BE295" s="227">
        <f>IF(N295="základní",J295,0)</f>
        <v>0</v>
      </c>
      <c r="BF295" s="227">
        <f>IF(N295="snížená",J295,0)</f>
        <v>0</v>
      </c>
      <c r="BG295" s="227">
        <f>IF(N295="zákl. přenesená",J295,0)</f>
        <v>0</v>
      </c>
      <c r="BH295" s="227">
        <f>IF(N295="sníž. přenesená",J295,0)</f>
        <v>0</v>
      </c>
      <c r="BI295" s="227">
        <f>IF(N295="nulová",J295,0)</f>
        <v>0</v>
      </c>
      <c r="BJ295" s="16" t="s">
        <v>78</v>
      </c>
      <c r="BK295" s="227">
        <f>ROUND(I295*H295,2)</f>
        <v>0</v>
      </c>
      <c r="BL295" s="16" t="s">
        <v>535</v>
      </c>
      <c r="BM295" s="226" t="s">
        <v>2016</v>
      </c>
    </row>
    <row r="296" s="2" customFormat="1">
      <c r="A296" s="37"/>
      <c r="B296" s="38"/>
      <c r="C296" s="39"/>
      <c r="D296" s="228" t="s">
        <v>160</v>
      </c>
      <c r="E296" s="39"/>
      <c r="F296" s="239" t="s">
        <v>2017</v>
      </c>
      <c r="G296" s="39"/>
      <c r="H296" s="39"/>
      <c r="I296" s="230"/>
      <c r="J296" s="39"/>
      <c r="K296" s="39"/>
      <c r="L296" s="43"/>
      <c r="M296" s="231"/>
      <c r="N296" s="232"/>
      <c r="O296" s="90"/>
      <c r="P296" s="90"/>
      <c r="Q296" s="90"/>
      <c r="R296" s="90"/>
      <c r="S296" s="90"/>
      <c r="T296" s="91"/>
      <c r="U296" s="37"/>
      <c r="V296" s="37"/>
      <c r="W296" s="37"/>
      <c r="X296" s="37"/>
      <c r="Y296" s="37"/>
      <c r="Z296" s="37"/>
      <c r="AA296" s="37"/>
      <c r="AB296" s="37"/>
      <c r="AC296" s="37"/>
      <c r="AD296" s="37"/>
      <c r="AE296" s="37"/>
      <c r="AT296" s="16" t="s">
        <v>160</v>
      </c>
      <c r="AU296" s="16" t="s">
        <v>82</v>
      </c>
    </row>
    <row r="297" s="2" customFormat="1">
      <c r="A297" s="37"/>
      <c r="B297" s="38"/>
      <c r="C297" s="215" t="s">
        <v>584</v>
      </c>
      <c r="D297" s="215" t="s">
        <v>129</v>
      </c>
      <c r="E297" s="216" t="s">
        <v>2018</v>
      </c>
      <c r="F297" s="217" t="s">
        <v>2019</v>
      </c>
      <c r="G297" s="218" t="s">
        <v>176</v>
      </c>
      <c r="H297" s="219">
        <v>200</v>
      </c>
      <c r="I297" s="220"/>
      <c r="J297" s="221">
        <f>ROUND(I297*H297,2)</f>
        <v>0</v>
      </c>
      <c r="K297" s="217" t="s">
        <v>158</v>
      </c>
      <c r="L297" s="43"/>
      <c r="M297" s="222" t="s">
        <v>1</v>
      </c>
      <c r="N297" s="223" t="s">
        <v>38</v>
      </c>
      <c r="O297" s="90"/>
      <c r="P297" s="224">
        <f>O297*H297</f>
        <v>0</v>
      </c>
      <c r="Q297" s="224">
        <v>0</v>
      </c>
      <c r="R297" s="224">
        <f>Q297*H297</f>
        <v>0</v>
      </c>
      <c r="S297" s="224">
        <v>0</v>
      </c>
      <c r="T297" s="225">
        <f>S297*H297</f>
        <v>0</v>
      </c>
      <c r="U297" s="37"/>
      <c r="V297" s="37"/>
      <c r="W297" s="37"/>
      <c r="X297" s="37"/>
      <c r="Y297" s="37"/>
      <c r="Z297" s="37"/>
      <c r="AA297" s="37"/>
      <c r="AB297" s="37"/>
      <c r="AC297" s="37"/>
      <c r="AD297" s="37"/>
      <c r="AE297" s="37"/>
      <c r="AR297" s="226" t="s">
        <v>535</v>
      </c>
      <c r="AT297" s="226" t="s">
        <v>129</v>
      </c>
      <c r="AU297" s="226" t="s">
        <v>82</v>
      </c>
      <c r="AY297" s="16" t="s">
        <v>128</v>
      </c>
      <c r="BE297" s="227">
        <f>IF(N297="základní",J297,0)</f>
        <v>0</v>
      </c>
      <c r="BF297" s="227">
        <f>IF(N297="snížená",J297,0)</f>
        <v>0</v>
      </c>
      <c r="BG297" s="227">
        <f>IF(N297="zákl. přenesená",J297,0)</f>
        <v>0</v>
      </c>
      <c r="BH297" s="227">
        <f>IF(N297="sníž. přenesená",J297,0)</f>
        <v>0</v>
      </c>
      <c r="BI297" s="227">
        <f>IF(N297="nulová",J297,0)</f>
        <v>0</v>
      </c>
      <c r="BJ297" s="16" t="s">
        <v>78</v>
      </c>
      <c r="BK297" s="227">
        <f>ROUND(I297*H297,2)</f>
        <v>0</v>
      </c>
      <c r="BL297" s="16" t="s">
        <v>535</v>
      </c>
      <c r="BM297" s="226" t="s">
        <v>2020</v>
      </c>
    </row>
    <row r="298" s="2" customFormat="1">
      <c r="A298" s="37"/>
      <c r="B298" s="38"/>
      <c r="C298" s="39"/>
      <c r="D298" s="228" t="s">
        <v>160</v>
      </c>
      <c r="E298" s="39"/>
      <c r="F298" s="239" t="s">
        <v>2021</v>
      </c>
      <c r="G298" s="39"/>
      <c r="H298" s="39"/>
      <c r="I298" s="230"/>
      <c r="J298" s="39"/>
      <c r="K298" s="39"/>
      <c r="L298" s="43"/>
      <c r="M298" s="231"/>
      <c r="N298" s="232"/>
      <c r="O298" s="90"/>
      <c r="P298" s="90"/>
      <c r="Q298" s="90"/>
      <c r="R298" s="90"/>
      <c r="S298" s="90"/>
      <c r="T298" s="91"/>
      <c r="U298" s="37"/>
      <c r="V298" s="37"/>
      <c r="W298" s="37"/>
      <c r="X298" s="37"/>
      <c r="Y298" s="37"/>
      <c r="Z298" s="37"/>
      <c r="AA298" s="37"/>
      <c r="AB298" s="37"/>
      <c r="AC298" s="37"/>
      <c r="AD298" s="37"/>
      <c r="AE298" s="37"/>
      <c r="AT298" s="16" t="s">
        <v>160</v>
      </c>
      <c r="AU298" s="16" t="s">
        <v>82</v>
      </c>
    </row>
    <row r="299" s="2" customFormat="1">
      <c r="A299" s="37"/>
      <c r="B299" s="38"/>
      <c r="C299" s="251" t="s">
        <v>591</v>
      </c>
      <c r="D299" s="251" t="s">
        <v>200</v>
      </c>
      <c r="E299" s="252" t="s">
        <v>2022</v>
      </c>
      <c r="F299" s="253" t="s">
        <v>2023</v>
      </c>
      <c r="G299" s="254" t="s">
        <v>176</v>
      </c>
      <c r="H299" s="255">
        <v>100</v>
      </c>
      <c r="I299" s="256"/>
      <c r="J299" s="257">
        <f>ROUND(I299*H299,2)</f>
        <v>0</v>
      </c>
      <c r="K299" s="253" t="s">
        <v>1740</v>
      </c>
      <c r="L299" s="258"/>
      <c r="M299" s="259" t="s">
        <v>1</v>
      </c>
      <c r="N299" s="260" t="s">
        <v>38</v>
      </c>
      <c r="O299" s="90"/>
      <c r="P299" s="224">
        <f>O299*H299</f>
        <v>0</v>
      </c>
      <c r="Q299" s="224">
        <v>0.00055000000000000003</v>
      </c>
      <c r="R299" s="224">
        <f>Q299*H299</f>
        <v>0.055</v>
      </c>
      <c r="S299" s="224">
        <v>0</v>
      </c>
      <c r="T299" s="225">
        <f>S299*H299</f>
        <v>0</v>
      </c>
      <c r="U299" s="37"/>
      <c r="V299" s="37"/>
      <c r="W299" s="37"/>
      <c r="X299" s="37"/>
      <c r="Y299" s="37"/>
      <c r="Z299" s="37"/>
      <c r="AA299" s="37"/>
      <c r="AB299" s="37"/>
      <c r="AC299" s="37"/>
      <c r="AD299" s="37"/>
      <c r="AE299" s="37"/>
      <c r="AR299" s="226" t="s">
        <v>1753</v>
      </c>
      <c r="AT299" s="226" t="s">
        <v>200</v>
      </c>
      <c r="AU299" s="226" t="s">
        <v>82</v>
      </c>
      <c r="AY299" s="16" t="s">
        <v>128</v>
      </c>
      <c r="BE299" s="227">
        <f>IF(N299="základní",J299,0)</f>
        <v>0</v>
      </c>
      <c r="BF299" s="227">
        <f>IF(N299="snížená",J299,0)</f>
        <v>0</v>
      </c>
      <c r="BG299" s="227">
        <f>IF(N299="zákl. přenesená",J299,0)</f>
        <v>0</v>
      </c>
      <c r="BH299" s="227">
        <f>IF(N299="sníž. přenesená",J299,0)</f>
        <v>0</v>
      </c>
      <c r="BI299" s="227">
        <f>IF(N299="nulová",J299,0)</f>
        <v>0</v>
      </c>
      <c r="BJ299" s="16" t="s">
        <v>78</v>
      </c>
      <c r="BK299" s="227">
        <f>ROUND(I299*H299,2)</f>
        <v>0</v>
      </c>
      <c r="BL299" s="16" t="s">
        <v>1753</v>
      </c>
      <c r="BM299" s="226" t="s">
        <v>2024</v>
      </c>
    </row>
    <row r="300" s="2" customFormat="1">
      <c r="A300" s="37"/>
      <c r="B300" s="38"/>
      <c r="C300" s="39"/>
      <c r="D300" s="228" t="s">
        <v>160</v>
      </c>
      <c r="E300" s="39"/>
      <c r="F300" s="239" t="s">
        <v>2023</v>
      </c>
      <c r="G300" s="39"/>
      <c r="H300" s="39"/>
      <c r="I300" s="230"/>
      <c r="J300" s="39"/>
      <c r="K300" s="39"/>
      <c r="L300" s="43"/>
      <c r="M300" s="231"/>
      <c r="N300" s="232"/>
      <c r="O300" s="90"/>
      <c r="P300" s="90"/>
      <c r="Q300" s="90"/>
      <c r="R300" s="90"/>
      <c r="S300" s="90"/>
      <c r="T300" s="91"/>
      <c r="U300" s="37"/>
      <c r="V300" s="37"/>
      <c r="W300" s="37"/>
      <c r="X300" s="37"/>
      <c r="Y300" s="37"/>
      <c r="Z300" s="37"/>
      <c r="AA300" s="37"/>
      <c r="AB300" s="37"/>
      <c r="AC300" s="37"/>
      <c r="AD300" s="37"/>
      <c r="AE300" s="37"/>
      <c r="AT300" s="16" t="s">
        <v>160</v>
      </c>
      <c r="AU300" s="16" t="s">
        <v>82</v>
      </c>
    </row>
    <row r="301" s="2" customFormat="1">
      <c r="A301" s="37"/>
      <c r="B301" s="38"/>
      <c r="C301" s="215" t="s">
        <v>598</v>
      </c>
      <c r="D301" s="215" t="s">
        <v>129</v>
      </c>
      <c r="E301" s="216" t="s">
        <v>2025</v>
      </c>
      <c r="F301" s="217" t="s">
        <v>2026</v>
      </c>
      <c r="G301" s="218" t="s">
        <v>176</v>
      </c>
      <c r="H301" s="219">
        <v>250</v>
      </c>
      <c r="I301" s="220"/>
      <c r="J301" s="221">
        <f>ROUND(I301*H301,2)</f>
        <v>0</v>
      </c>
      <c r="K301" s="217" t="s">
        <v>1</v>
      </c>
      <c r="L301" s="43"/>
      <c r="M301" s="222" t="s">
        <v>1</v>
      </c>
      <c r="N301" s="223" t="s">
        <v>38</v>
      </c>
      <c r="O301" s="90"/>
      <c r="P301" s="224">
        <f>O301*H301</f>
        <v>0</v>
      </c>
      <c r="Q301" s="224">
        <v>0</v>
      </c>
      <c r="R301" s="224">
        <f>Q301*H301</f>
        <v>0</v>
      </c>
      <c r="S301" s="224">
        <v>0</v>
      </c>
      <c r="T301" s="225">
        <f>S301*H301</f>
        <v>0</v>
      </c>
      <c r="U301" s="37"/>
      <c r="V301" s="37"/>
      <c r="W301" s="37"/>
      <c r="X301" s="37"/>
      <c r="Y301" s="37"/>
      <c r="Z301" s="37"/>
      <c r="AA301" s="37"/>
      <c r="AB301" s="37"/>
      <c r="AC301" s="37"/>
      <c r="AD301" s="37"/>
      <c r="AE301" s="37"/>
      <c r="AR301" s="226" t="s">
        <v>535</v>
      </c>
      <c r="AT301" s="226" t="s">
        <v>129</v>
      </c>
      <c r="AU301" s="226" t="s">
        <v>82</v>
      </c>
      <c r="AY301" s="16" t="s">
        <v>128</v>
      </c>
      <c r="BE301" s="227">
        <f>IF(N301="základní",J301,0)</f>
        <v>0</v>
      </c>
      <c r="BF301" s="227">
        <f>IF(N301="snížená",J301,0)</f>
        <v>0</v>
      </c>
      <c r="BG301" s="227">
        <f>IF(N301="zákl. přenesená",J301,0)</f>
        <v>0</v>
      </c>
      <c r="BH301" s="227">
        <f>IF(N301="sníž. přenesená",J301,0)</f>
        <v>0</v>
      </c>
      <c r="BI301" s="227">
        <f>IF(N301="nulová",J301,0)</f>
        <v>0</v>
      </c>
      <c r="BJ301" s="16" t="s">
        <v>78</v>
      </c>
      <c r="BK301" s="227">
        <f>ROUND(I301*H301,2)</f>
        <v>0</v>
      </c>
      <c r="BL301" s="16" t="s">
        <v>535</v>
      </c>
      <c r="BM301" s="226" t="s">
        <v>2027</v>
      </c>
    </row>
    <row r="302" s="2" customFormat="1">
      <c r="A302" s="37"/>
      <c r="B302" s="38"/>
      <c r="C302" s="39"/>
      <c r="D302" s="228" t="s">
        <v>160</v>
      </c>
      <c r="E302" s="39"/>
      <c r="F302" s="239" t="s">
        <v>2028</v>
      </c>
      <c r="G302" s="39"/>
      <c r="H302" s="39"/>
      <c r="I302" s="230"/>
      <c r="J302" s="39"/>
      <c r="K302" s="39"/>
      <c r="L302" s="43"/>
      <c r="M302" s="231"/>
      <c r="N302" s="232"/>
      <c r="O302" s="90"/>
      <c r="P302" s="90"/>
      <c r="Q302" s="90"/>
      <c r="R302" s="90"/>
      <c r="S302" s="90"/>
      <c r="T302" s="91"/>
      <c r="U302" s="37"/>
      <c r="V302" s="37"/>
      <c r="W302" s="37"/>
      <c r="X302" s="37"/>
      <c r="Y302" s="37"/>
      <c r="Z302" s="37"/>
      <c r="AA302" s="37"/>
      <c r="AB302" s="37"/>
      <c r="AC302" s="37"/>
      <c r="AD302" s="37"/>
      <c r="AE302" s="37"/>
      <c r="AT302" s="16" t="s">
        <v>160</v>
      </c>
      <c r="AU302" s="16" t="s">
        <v>82</v>
      </c>
    </row>
    <row r="303" s="2" customFormat="1">
      <c r="A303" s="37"/>
      <c r="B303" s="38"/>
      <c r="C303" s="251" t="s">
        <v>604</v>
      </c>
      <c r="D303" s="251" t="s">
        <v>200</v>
      </c>
      <c r="E303" s="252" t="s">
        <v>2029</v>
      </c>
      <c r="F303" s="253" t="s">
        <v>2030</v>
      </c>
      <c r="G303" s="254" t="s">
        <v>176</v>
      </c>
      <c r="H303" s="255">
        <v>250</v>
      </c>
      <c r="I303" s="256"/>
      <c r="J303" s="257">
        <f>ROUND(I303*H303,2)</f>
        <v>0</v>
      </c>
      <c r="K303" s="253" t="s">
        <v>1740</v>
      </c>
      <c r="L303" s="258"/>
      <c r="M303" s="259" t="s">
        <v>1</v>
      </c>
      <c r="N303" s="260" t="s">
        <v>38</v>
      </c>
      <c r="O303" s="90"/>
      <c r="P303" s="224">
        <f>O303*H303</f>
        <v>0</v>
      </c>
      <c r="Q303" s="224">
        <v>0.00068999999999999997</v>
      </c>
      <c r="R303" s="224">
        <f>Q303*H303</f>
        <v>0.17249999999999999</v>
      </c>
      <c r="S303" s="224">
        <v>0</v>
      </c>
      <c r="T303" s="225">
        <f>S303*H303</f>
        <v>0</v>
      </c>
      <c r="U303" s="37"/>
      <c r="V303" s="37"/>
      <c r="W303" s="37"/>
      <c r="X303" s="37"/>
      <c r="Y303" s="37"/>
      <c r="Z303" s="37"/>
      <c r="AA303" s="37"/>
      <c r="AB303" s="37"/>
      <c r="AC303" s="37"/>
      <c r="AD303" s="37"/>
      <c r="AE303" s="37"/>
      <c r="AR303" s="226" t="s">
        <v>1753</v>
      </c>
      <c r="AT303" s="226" t="s">
        <v>200</v>
      </c>
      <c r="AU303" s="226" t="s">
        <v>82</v>
      </c>
      <c r="AY303" s="16" t="s">
        <v>128</v>
      </c>
      <c r="BE303" s="227">
        <f>IF(N303="základní",J303,0)</f>
        <v>0</v>
      </c>
      <c r="BF303" s="227">
        <f>IF(N303="snížená",J303,0)</f>
        <v>0</v>
      </c>
      <c r="BG303" s="227">
        <f>IF(N303="zákl. přenesená",J303,0)</f>
        <v>0</v>
      </c>
      <c r="BH303" s="227">
        <f>IF(N303="sníž. přenesená",J303,0)</f>
        <v>0</v>
      </c>
      <c r="BI303" s="227">
        <f>IF(N303="nulová",J303,0)</f>
        <v>0</v>
      </c>
      <c r="BJ303" s="16" t="s">
        <v>78</v>
      </c>
      <c r="BK303" s="227">
        <f>ROUND(I303*H303,2)</f>
        <v>0</v>
      </c>
      <c r="BL303" s="16" t="s">
        <v>1753</v>
      </c>
      <c r="BM303" s="226" t="s">
        <v>2031</v>
      </c>
    </row>
    <row r="304" s="2" customFormat="1">
      <c r="A304" s="37"/>
      <c r="B304" s="38"/>
      <c r="C304" s="39"/>
      <c r="D304" s="228" t="s">
        <v>160</v>
      </c>
      <c r="E304" s="39"/>
      <c r="F304" s="239" t="s">
        <v>2030</v>
      </c>
      <c r="G304" s="39"/>
      <c r="H304" s="39"/>
      <c r="I304" s="230"/>
      <c r="J304" s="39"/>
      <c r="K304" s="39"/>
      <c r="L304" s="43"/>
      <c r="M304" s="231"/>
      <c r="N304" s="232"/>
      <c r="O304" s="90"/>
      <c r="P304" s="90"/>
      <c r="Q304" s="90"/>
      <c r="R304" s="90"/>
      <c r="S304" s="90"/>
      <c r="T304" s="91"/>
      <c r="U304" s="37"/>
      <c r="V304" s="37"/>
      <c r="W304" s="37"/>
      <c r="X304" s="37"/>
      <c r="Y304" s="37"/>
      <c r="Z304" s="37"/>
      <c r="AA304" s="37"/>
      <c r="AB304" s="37"/>
      <c r="AC304" s="37"/>
      <c r="AD304" s="37"/>
      <c r="AE304" s="37"/>
      <c r="AT304" s="16" t="s">
        <v>160</v>
      </c>
      <c r="AU304" s="16" t="s">
        <v>82</v>
      </c>
    </row>
    <row r="305" s="2" customFormat="1">
      <c r="A305" s="37"/>
      <c r="B305" s="38"/>
      <c r="C305" s="251" t="s">
        <v>611</v>
      </c>
      <c r="D305" s="251" t="s">
        <v>200</v>
      </c>
      <c r="E305" s="252" t="s">
        <v>2032</v>
      </c>
      <c r="F305" s="253" t="s">
        <v>2033</v>
      </c>
      <c r="G305" s="254" t="s">
        <v>176</v>
      </c>
      <c r="H305" s="255">
        <v>100</v>
      </c>
      <c r="I305" s="256"/>
      <c r="J305" s="257">
        <f>ROUND(I305*H305,2)</f>
        <v>0</v>
      </c>
      <c r="K305" s="253" t="s">
        <v>158</v>
      </c>
      <c r="L305" s="258"/>
      <c r="M305" s="259" t="s">
        <v>1</v>
      </c>
      <c r="N305" s="260" t="s">
        <v>38</v>
      </c>
      <c r="O305" s="90"/>
      <c r="P305" s="224">
        <f>O305*H305</f>
        <v>0</v>
      </c>
      <c r="Q305" s="224">
        <v>0.00035</v>
      </c>
      <c r="R305" s="224">
        <f>Q305*H305</f>
        <v>0.034999999999999996</v>
      </c>
      <c r="S305" s="224">
        <v>0</v>
      </c>
      <c r="T305" s="225">
        <f>S305*H305</f>
        <v>0</v>
      </c>
      <c r="U305" s="37"/>
      <c r="V305" s="37"/>
      <c r="W305" s="37"/>
      <c r="X305" s="37"/>
      <c r="Y305" s="37"/>
      <c r="Z305" s="37"/>
      <c r="AA305" s="37"/>
      <c r="AB305" s="37"/>
      <c r="AC305" s="37"/>
      <c r="AD305" s="37"/>
      <c r="AE305" s="37"/>
      <c r="AR305" s="226" t="s">
        <v>1753</v>
      </c>
      <c r="AT305" s="226" t="s">
        <v>200</v>
      </c>
      <c r="AU305" s="226" t="s">
        <v>82</v>
      </c>
      <c r="AY305" s="16" t="s">
        <v>128</v>
      </c>
      <c r="BE305" s="227">
        <f>IF(N305="základní",J305,0)</f>
        <v>0</v>
      </c>
      <c r="BF305" s="227">
        <f>IF(N305="snížená",J305,0)</f>
        <v>0</v>
      </c>
      <c r="BG305" s="227">
        <f>IF(N305="zákl. přenesená",J305,0)</f>
        <v>0</v>
      </c>
      <c r="BH305" s="227">
        <f>IF(N305="sníž. přenesená",J305,0)</f>
        <v>0</v>
      </c>
      <c r="BI305" s="227">
        <f>IF(N305="nulová",J305,0)</f>
        <v>0</v>
      </c>
      <c r="BJ305" s="16" t="s">
        <v>78</v>
      </c>
      <c r="BK305" s="227">
        <f>ROUND(I305*H305,2)</f>
        <v>0</v>
      </c>
      <c r="BL305" s="16" t="s">
        <v>1753</v>
      </c>
      <c r="BM305" s="226" t="s">
        <v>2034</v>
      </c>
    </row>
    <row r="306" s="2" customFormat="1">
      <c r="A306" s="37"/>
      <c r="B306" s="38"/>
      <c r="C306" s="39"/>
      <c r="D306" s="228" t="s">
        <v>160</v>
      </c>
      <c r="E306" s="39"/>
      <c r="F306" s="239" t="s">
        <v>2033</v>
      </c>
      <c r="G306" s="39"/>
      <c r="H306" s="39"/>
      <c r="I306" s="230"/>
      <c r="J306" s="39"/>
      <c r="K306" s="39"/>
      <c r="L306" s="43"/>
      <c r="M306" s="231"/>
      <c r="N306" s="232"/>
      <c r="O306" s="90"/>
      <c r="P306" s="90"/>
      <c r="Q306" s="90"/>
      <c r="R306" s="90"/>
      <c r="S306" s="90"/>
      <c r="T306" s="91"/>
      <c r="U306" s="37"/>
      <c r="V306" s="37"/>
      <c r="W306" s="37"/>
      <c r="X306" s="37"/>
      <c r="Y306" s="37"/>
      <c r="Z306" s="37"/>
      <c r="AA306" s="37"/>
      <c r="AB306" s="37"/>
      <c r="AC306" s="37"/>
      <c r="AD306" s="37"/>
      <c r="AE306" s="37"/>
      <c r="AT306" s="16" t="s">
        <v>160</v>
      </c>
      <c r="AU306" s="16" t="s">
        <v>82</v>
      </c>
    </row>
    <row r="307" s="2" customFormat="1" ht="16.5" customHeight="1">
      <c r="A307" s="37"/>
      <c r="B307" s="38"/>
      <c r="C307" s="251" t="s">
        <v>618</v>
      </c>
      <c r="D307" s="251" t="s">
        <v>200</v>
      </c>
      <c r="E307" s="252" t="s">
        <v>2035</v>
      </c>
      <c r="F307" s="253" t="s">
        <v>2036</v>
      </c>
      <c r="G307" s="254" t="s">
        <v>372</v>
      </c>
      <c r="H307" s="255">
        <v>30</v>
      </c>
      <c r="I307" s="256"/>
      <c r="J307" s="257">
        <f>ROUND(I307*H307,2)</f>
        <v>0</v>
      </c>
      <c r="K307" s="253" t="s">
        <v>1</v>
      </c>
      <c r="L307" s="258"/>
      <c r="M307" s="259" t="s">
        <v>1</v>
      </c>
      <c r="N307" s="260" t="s">
        <v>38</v>
      </c>
      <c r="O307" s="90"/>
      <c r="P307" s="224">
        <f>O307*H307</f>
        <v>0</v>
      </c>
      <c r="Q307" s="224">
        <v>0.001</v>
      </c>
      <c r="R307" s="224">
        <f>Q307*H307</f>
        <v>0.029999999999999999</v>
      </c>
      <c r="S307" s="224">
        <v>0</v>
      </c>
      <c r="T307" s="225">
        <f>S307*H307</f>
        <v>0</v>
      </c>
      <c r="U307" s="37"/>
      <c r="V307" s="37"/>
      <c r="W307" s="37"/>
      <c r="X307" s="37"/>
      <c r="Y307" s="37"/>
      <c r="Z307" s="37"/>
      <c r="AA307" s="37"/>
      <c r="AB307" s="37"/>
      <c r="AC307" s="37"/>
      <c r="AD307" s="37"/>
      <c r="AE307" s="37"/>
      <c r="AR307" s="226" t="s">
        <v>1753</v>
      </c>
      <c r="AT307" s="226" t="s">
        <v>200</v>
      </c>
      <c r="AU307" s="226" t="s">
        <v>82</v>
      </c>
      <c r="AY307" s="16" t="s">
        <v>128</v>
      </c>
      <c r="BE307" s="227">
        <f>IF(N307="základní",J307,0)</f>
        <v>0</v>
      </c>
      <c r="BF307" s="227">
        <f>IF(N307="snížená",J307,0)</f>
        <v>0</v>
      </c>
      <c r="BG307" s="227">
        <f>IF(N307="zákl. přenesená",J307,0)</f>
        <v>0</v>
      </c>
      <c r="BH307" s="227">
        <f>IF(N307="sníž. přenesená",J307,0)</f>
        <v>0</v>
      </c>
      <c r="BI307" s="227">
        <f>IF(N307="nulová",J307,0)</f>
        <v>0</v>
      </c>
      <c r="BJ307" s="16" t="s">
        <v>78</v>
      </c>
      <c r="BK307" s="227">
        <f>ROUND(I307*H307,2)</f>
        <v>0</v>
      </c>
      <c r="BL307" s="16" t="s">
        <v>1753</v>
      </c>
      <c r="BM307" s="226" t="s">
        <v>2037</v>
      </c>
    </row>
    <row r="308" s="2" customFormat="1">
      <c r="A308" s="37"/>
      <c r="B308" s="38"/>
      <c r="C308" s="39"/>
      <c r="D308" s="228" t="s">
        <v>160</v>
      </c>
      <c r="E308" s="39"/>
      <c r="F308" s="239" t="s">
        <v>2038</v>
      </c>
      <c r="G308" s="39"/>
      <c r="H308" s="39"/>
      <c r="I308" s="230"/>
      <c r="J308" s="39"/>
      <c r="K308" s="39"/>
      <c r="L308" s="43"/>
      <c r="M308" s="231"/>
      <c r="N308" s="232"/>
      <c r="O308" s="90"/>
      <c r="P308" s="90"/>
      <c r="Q308" s="90"/>
      <c r="R308" s="90"/>
      <c r="S308" s="90"/>
      <c r="T308" s="91"/>
      <c r="U308" s="37"/>
      <c r="V308" s="37"/>
      <c r="W308" s="37"/>
      <c r="X308" s="37"/>
      <c r="Y308" s="37"/>
      <c r="Z308" s="37"/>
      <c r="AA308" s="37"/>
      <c r="AB308" s="37"/>
      <c r="AC308" s="37"/>
      <c r="AD308" s="37"/>
      <c r="AE308" s="37"/>
      <c r="AT308" s="16" t="s">
        <v>160</v>
      </c>
      <c r="AU308" s="16" t="s">
        <v>82</v>
      </c>
    </row>
    <row r="309" s="2" customFormat="1">
      <c r="A309" s="37"/>
      <c r="B309" s="38"/>
      <c r="C309" s="215" t="s">
        <v>625</v>
      </c>
      <c r="D309" s="215" t="s">
        <v>129</v>
      </c>
      <c r="E309" s="216" t="s">
        <v>2039</v>
      </c>
      <c r="F309" s="217" t="s">
        <v>2040</v>
      </c>
      <c r="G309" s="218" t="s">
        <v>157</v>
      </c>
      <c r="H309" s="219">
        <v>4</v>
      </c>
      <c r="I309" s="220"/>
      <c r="J309" s="221">
        <f>ROUND(I309*H309,2)</f>
        <v>0</v>
      </c>
      <c r="K309" s="217" t="s">
        <v>1</v>
      </c>
      <c r="L309" s="43"/>
      <c r="M309" s="222" t="s">
        <v>1</v>
      </c>
      <c r="N309" s="223" t="s">
        <v>38</v>
      </c>
      <c r="O309" s="90"/>
      <c r="P309" s="224">
        <f>O309*H309</f>
        <v>0</v>
      </c>
      <c r="Q309" s="224">
        <v>0.0041599999999999996</v>
      </c>
      <c r="R309" s="224">
        <f>Q309*H309</f>
        <v>0.016639999999999999</v>
      </c>
      <c r="S309" s="224">
        <v>0</v>
      </c>
      <c r="T309" s="225">
        <f>S309*H309</f>
        <v>0</v>
      </c>
      <c r="U309" s="37"/>
      <c r="V309" s="37"/>
      <c r="W309" s="37"/>
      <c r="X309" s="37"/>
      <c r="Y309" s="37"/>
      <c r="Z309" s="37"/>
      <c r="AA309" s="37"/>
      <c r="AB309" s="37"/>
      <c r="AC309" s="37"/>
      <c r="AD309" s="37"/>
      <c r="AE309" s="37"/>
      <c r="AR309" s="226" t="s">
        <v>535</v>
      </c>
      <c r="AT309" s="226" t="s">
        <v>129</v>
      </c>
      <c r="AU309" s="226" t="s">
        <v>82</v>
      </c>
      <c r="AY309" s="16" t="s">
        <v>128</v>
      </c>
      <c r="BE309" s="227">
        <f>IF(N309="základní",J309,0)</f>
        <v>0</v>
      </c>
      <c r="BF309" s="227">
        <f>IF(N309="snížená",J309,0)</f>
        <v>0</v>
      </c>
      <c r="BG309" s="227">
        <f>IF(N309="zákl. přenesená",J309,0)</f>
        <v>0</v>
      </c>
      <c r="BH309" s="227">
        <f>IF(N309="sníž. přenesená",J309,0)</f>
        <v>0</v>
      </c>
      <c r="BI309" s="227">
        <f>IF(N309="nulová",J309,0)</f>
        <v>0</v>
      </c>
      <c r="BJ309" s="16" t="s">
        <v>78</v>
      </c>
      <c r="BK309" s="227">
        <f>ROUND(I309*H309,2)</f>
        <v>0</v>
      </c>
      <c r="BL309" s="16" t="s">
        <v>535</v>
      </c>
      <c r="BM309" s="226" t="s">
        <v>2041</v>
      </c>
    </row>
    <row r="310" s="2" customFormat="1">
      <c r="A310" s="37"/>
      <c r="B310" s="38"/>
      <c r="C310" s="39"/>
      <c r="D310" s="228" t="s">
        <v>160</v>
      </c>
      <c r="E310" s="39"/>
      <c r="F310" s="239" t="s">
        <v>2042</v>
      </c>
      <c r="G310" s="39"/>
      <c r="H310" s="39"/>
      <c r="I310" s="230"/>
      <c r="J310" s="39"/>
      <c r="K310" s="39"/>
      <c r="L310" s="43"/>
      <c r="M310" s="231"/>
      <c r="N310" s="232"/>
      <c r="O310" s="90"/>
      <c r="P310" s="90"/>
      <c r="Q310" s="90"/>
      <c r="R310" s="90"/>
      <c r="S310" s="90"/>
      <c r="T310" s="91"/>
      <c r="U310" s="37"/>
      <c r="V310" s="37"/>
      <c r="W310" s="37"/>
      <c r="X310" s="37"/>
      <c r="Y310" s="37"/>
      <c r="Z310" s="37"/>
      <c r="AA310" s="37"/>
      <c r="AB310" s="37"/>
      <c r="AC310" s="37"/>
      <c r="AD310" s="37"/>
      <c r="AE310" s="37"/>
      <c r="AT310" s="16" t="s">
        <v>160</v>
      </c>
      <c r="AU310" s="16" t="s">
        <v>82</v>
      </c>
    </row>
    <row r="311" s="2" customFormat="1">
      <c r="A311" s="37"/>
      <c r="B311" s="38"/>
      <c r="C311" s="215" t="s">
        <v>632</v>
      </c>
      <c r="D311" s="215" t="s">
        <v>129</v>
      </c>
      <c r="E311" s="216" t="s">
        <v>2043</v>
      </c>
      <c r="F311" s="217" t="s">
        <v>2044</v>
      </c>
      <c r="G311" s="218" t="s">
        <v>207</v>
      </c>
      <c r="H311" s="219">
        <v>4</v>
      </c>
      <c r="I311" s="220"/>
      <c r="J311" s="221">
        <f>ROUND(I311*H311,2)</f>
        <v>0</v>
      </c>
      <c r="K311" s="217" t="s">
        <v>158</v>
      </c>
      <c r="L311" s="43"/>
      <c r="M311" s="222" t="s">
        <v>1</v>
      </c>
      <c r="N311" s="223" t="s">
        <v>38</v>
      </c>
      <c r="O311" s="90"/>
      <c r="P311" s="224">
        <f>O311*H311</f>
        <v>0</v>
      </c>
      <c r="Q311" s="224">
        <v>4.9284299999999996</v>
      </c>
      <c r="R311" s="224">
        <f>Q311*H311</f>
        <v>19.713719999999999</v>
      </c>
      <c r="S311" s="224">
        <v>0</v>
      </c>
      <c r="T311" s="225">
        <f>S311*H311</f>
        <v>0</v>
      </c>
      <c r="U311" s="37"/>
      <c r="V311" s="37"/>
      <c r="W311" s="37"/>
      <c r="X311" s="37"/>
      <c r="Y311" s="37"/>
      <c r="Z311" s="37"/>
      <c r="AA311" s="37"/>
      <c r="AB311" s="37"/>
      <c r="AC311" s="37"/>
      <c r="AD311" s="37"/>
      <c r="AE311" s="37"/>
      <c r="AR311" s="226" t="s">
        <v>535</v>
      </c>
      <c r="AT311" s="226" t="s">
        <v>129</v>
      </c>
      <c r="AU311" s="226" t="s">
        <v>82</v>
      </c>
      <c r="AY311" s="16" t="s">
        <v>128</v>
      </c>
      <c r="BE311" s="227">
        <f>IF(N311="základní",J311,0)</f>
        <v>0</v>
      </c>
      <c r="BF311" s="227">
        <f>IF(N311="snížená",J311,0)</f>
        <v>0</v>
      </c>
      <c r="BG311" s="227">
        <f>IF(N311="zákl. přenesená",J311,0)</f>
        <v>0</v>
      </c>
      <c r="BH311" s="227">
        <f>IF(N311="sníž. přenesená",J311,0)</f>
        <v>0</v>
      </c>
      <c r="BI311" s="227">
        <f>IF(N311="nulová",J311,0)</f>
        <v>0</v>
      </c>
      <c r="BJ311" s="16" t="s">
        <v>78</v>
      </c>
      <c r="BK311" s="227">
        <f>ROUND(I311*H311,2)</f>
        <v>0</v>
      </c>
      <c r="BL311" s="16" t="s">
        <v>535</v>
      </c>
      <c r="BM311" s="226" t="s">
        <v>2045</v>
      </c>
    </row>
    <row r="312" s="2" customFormat="1">
      <c r="A312" s="37"/>
      <c r="B312" s="38"/>
      <c r="C312" s="39"/>
      <c r="D312" s="228" t="s">
        <v>160</v>
      </c>
      <c r="E312" s="39"/>
      <c r="F312" s="239" t="s">
        <v>2046</v>
      </c>
      <c r="G312" s="39"/>
      <c r="H312" s="39"/>
      <c r="I312" s="230"/>
      <c r="J312" s="39"/>
      <c r="K312" s="39"/>
      <c r="L312" s="43"/>
      <c r="M312" s="231"/>
      <c r="N312" s="232"/>
      <c r="O312" s="90"/>
      <c r="P312" s="90"/>
      <c r="Q312" s="90"/>
      <c r="R312" s="90"/>
      <c r="S312" s="90"/>
      <c r="T312" s="91"/>
      <c r="U312" s="37"/>
      <c r="V312" s="37"/>
      <c r="W312" s="37"/>
      <c r="X312" s="37"/>
      <c r="Y312" s="37"/>
      <c r="Z312" s="37"/>
      <c r="AA312" s="37"/>
      <c r="AB312" s="37"/>
      <c r="AC312" s="37"/>
      <c r="AD312" s="37"/>
      <c r="AE312" s="37"/>
      <c r="AT312" s="16" t="s">
        <v>160</v>
      </c>
      <c r="AU312" s="16" t="s">
        <v>82</v>
      </c>
    </row>
    <row r="313" s="2" customFormat="1" ht="33" customHeight="1">
      <c r="A313" s="37"/>
      <c r="B313" s="38"/>
      <c r="C313" s="215" t="s">
        <v>639</v>
      </c>
      <c r="D313" s="215" t="s">
        <v>129</v>
      </c>
      <c r="E313" s="216" t="s">
        <v>2047</v>
      </c>
      <c r="F313" s="217" t="s">
        <v>2048</v>
      </c>
      <c r="G313" s="218" t="s">
        <v>207</v>
      </c>
      <c r="H313" s="219">
        <v>4</v>
      </c>
      <c r="I313" s="220"/>
      <c r="J313" s="221">
        <f>ROUND(I313*H313,2)</f>
        <v>0</v>
      </c>
      <c r="K313" s="217" t="s">
        <v>158</v>
      </c>
      <c r="L313" s="43"/>
      <c r="M313" s="222" t="s">
        <v>1</v>
      </c>
      <c r="N313" s="223" t="s">
        <v>38</v>
      </c>
      <c r="O313" s="90"/>
      <c r="P313" s="224">
        <f>O313*H313</f>
        <v>0</v>
      </c>
      <c r="Q313" s="224">
        <v>1.02912</v>
      </c>
      <c r="R313" s="224">
        <f>Q313*H313</f>
        <v>4.1164800000000001</v>
      </c>
      <c r="S313" s="224">
        <v>0</v>
      </c>
      <c r="T313" s="225">
        <f>S313*H313</f>
        <v>0</v>
      </c>
      <c r="U313" s="37"/>
      <c r="V313" s="37"/>
      <c r="W313" s="37"/>
      <c r="X313" s="37"/>
      <c r="Y313" s="37"/>
      <c r="Z313" s="37"/>
      <c r="AA313" s="37"/>
      <c r="AB313" s="37"/>
      <c r="AC313" s="37"/>
      <c r="AD313" s="37"/>
      <c r="AE313" s="37"/>
      <c r="AR313" s="226" t="s">
        <v>535</v>
      </c>
      <c r="AT313" s="226" t="s">
        <v>129</v>
      </c>
      <c r="AU313" s="226" t="s">
        <v>82</v>
      </c>
      <c r="AY313" s="16" t="s">
        <v>128</v>
      </c>
      <c r="BE313" s="227">
        <f>IF(N313="základní",J313,0)</f>
        <v>0</v>
      </c>
      <c r="BF313" s="227">
        <f>IF(N313="snížená",J313,0)</f>
        <v>0</v>
      </c>
      <c r="BG313" s="227">
        <f>IF(N313="zákl. přenesená",J313,0)</f>
        <v>0</v>
      </c>
      <c r="BH313" s="227">
        <f>IF(N313="sníž. přenesená",J313,0)</f>
        <v>0</v>
      </c>
      <c r="BI313" s="227">
        <f>IF(N313="nulová",J313,0)</f>
        <v>0</v>
      </c>
      <c r="BJ313" s="16" t="s">
        <v>78</v>
      </c>
      <c r="BK313" s="227">
        <f>ROUND(I313*H313,2)</f>
        <v>0</v>
      </c>
      <c r="BL313" s="16" t="s">
        <v>535</v>
      </c>
      <c r="BM313" s="226" t="s">
        <v>2049</v>
      </c>
    </row>
    <row r="314" s="2" customFormat="1">
      <c r="A314" s="37"/>
      <c r="B314" s="38"/>
      <c r="C314" s="39"/>
      <c r="D314" s="228" t="s">
        <v>160</v>
      </c>
      <c r="E314" s="39"/>
      <c r="F314" s="239" t="s">
        <v>2050</v>
      </c>
      <c r="G314" s="39"/>
      <c r="H314" s="39"/>
      <c r="I314" s="230"/>
      <c r="J314" s="39"/>
      <c r="K314" s="39"/>
      <c r="L314" s="43"/>
      <c r="M314" s="231"/>
      <c r="N314" s="232"/>
      <c r="O314" s="90"/>
      <c r="P314" s="90"/>
      <c r="Q314" s="90"/>
      <c r="R314" s="90"/>
      <c r="S314" s="90"/>
      <c r="T314" s="91"/>
      <c r="U314" s="37"/>
      <c r="V314" s="37"/>
      <c r="W314" s="37"/>
      <c r="X314" s="37"/>
      <c r="Y314" s="37"/>
      <c r="Z314" s="37"/>
      <c r="AA314" s="37"/>
      <c r="AB314" s="37"/>
      <c r="AC314" s="37"/>
      <c r="AD314" s="37"/>
      <c r="AE314" s="37"/>
      <c r="AT314" s="16" t="s">
        <v>160</v>
      </c>
      <c r="AU314" s="16" t="s">
        <v>82</v>
      </c>
    </row>
    <row r="315" s="2" customFormat="1" ht="16.5" customHeight="1">
      <c r="A315" s="37"/>
      <c r="B315" s="38"/>
      <c r="C315" s="215" t="s">
        <v>646</v>
      </c>
      <c r="D315" s="215" t="s">
        <v>129</v>
      </c>
      <c r="E315" s="216" t="s">
        <v>2051</v>
      </c>
      <c r="F315" s="217" t="s">
        <v>2052</v>
      </c>
      <c r="G315" s="218" t="s">
        <v>207</v>
      </c>
      <c r="H315" s="219">
        <v>4</v>
      </c>
      <c r="I315" s="220"/>
      <c r="J315" s="221">
        <f>ROUND(I315*H315,2)</f>
        <v>0</v>
      </c>
      <c r="K315" s="217" t="s">
        <v>1</v>
      </c>
      <c r="L315" s="43"/>
      <c r="M315" s="222" t="s">
        <v>1</v>
      </c>
      <c r="N315" s="223" t="s">
        <v>38</v>
      </c>
      <c r="O315" s="90"/>
      <c r="P315" s="224">
        <f>O315*H315</f>
        <v>0</v>
      </c>
      <c r="Q315" s="224">
        <v>1.02912</v>
      </c>
      <c r="R315" s="224">
        <f>Q315*H315</f>
        <v>4.1164800000000001</v>
      </c>
      <c r="S315" s="224">
        <v>0</v>
      </c>
      <c r="T315" s="225">
        <f>S315*H315</f>
        <v>0</v>
      </c>
      <c r="U315" s="37"/>
      <c r="V315" s="37"/>
      <c r="W315" s="37"/>
      <c r="X315" s="37"/>
      <c r="Y315" s="37"/>
      <c r="Z315" s="37"/>
      <c r="AA315" s="37"/>
      <c r="AB315" s="37"/>
      <c r="AC315" s="37"/>
      <c r="AD315" s="37"/>
      <c r="AE315" s="37"/>
      <c r="AR315" s="226" t="s">
        <v>535</v>
      </c>
      <c r="AT315" s="226" t="s">
        <v>129</v>
      </c>
      <c r="AU315" s="226" t="s">
        <v>82</v>
      </c>
      <c r="AY315" s="16" t="s">
        <v>128</v>
      </c>
      <c r="BE315" s="227">
        <f>IF(N315="základní",J315,0)</f>
        <v>0</v>
      </c>
      <c r="BF315" s="227">
        <f>IF(N315="snížená",J315,0)</f>
        <v>0</v>
      </c>
      <c r="BG315" s="227">
        <f>IF(N315="zákl. přenesená",J315,0)</f>
        <v>0</v>
      </c>
      <c r="BH315" s="227">
        <f>IF(N315="sníž. přenesená",J315,0)</f>
        <v>0</v>
      </c>
      <c r="BI315" s="227">
        <f>IF(N315="nulová",J315,0)</f>
        <v>0</v>
      </c>
      <c r="BJ315" s="16" t="s">
        <v>78</v>
      </c>
      <c r="BK315" s="227">
        <f>ROUND(I315*H315,2)</f>
        <v>0</v>
      </c>
      <c r="BL315" s="16" t="s">
        <v>535</v>
      </c>
      <c r="BM315" s="226" t="s">
        <v>2053</v>
      </c>
    </row>
    <row r="316" s="2" customFormat="1">
      <c r="A316" s="37"/>
      <c r="B316" s="38"/>
      <c r="C316" s="39"/>
      <c r="D316" s="228" t="s">
        <v>160</v>
      </c>
      <c r="E316" s="39"/>
      <c r="F316" s="239" t="s">
        <v>2050</v>
      </c>
      <c r="G316" s="39"/>
      <c r="H316" s="39"/>
      <c r="I316" s="230"/>
      <c r="J316" s="39"/>
      <c r="K316" s="39"/>
      <c r="L316" s="43"/>
      <c r="M316" s="231"/>
      <c r="N316" s="232"/>
      <c r="O316" s="90"/>
      <c r="P316" s="90"/>
      <c r="Q316" s="90"/>
      <c r="R316" s="90"/>
      <c r="S316" s="90"/>
      <c r="T316" s="91"/>
      <c r="U316" s="37"/>
      <c r="V316" s="37"/>
      <c r="W316" s="37"/>
      <c r="X316" s="37"/>
      <c r="Y316" s="37"/>
      <c r="Z316" s="37"/>
      <c r="AA316" s="37"/>
      <c r="AB316" s="37"/>
      <c r="AC316" s="37"/>
      <c r="AD316" s="37"/>
      <c r="AE316" s="37"/>
      <c r="AT316" s="16" t="s">
        <v>160</v>
      </c>
      <c r="AU316" s="16" t="s">
        <v>82</v>
      </c>
    </row>
    <row r="317" s="2" customFormat="1">
      <c r="A317" s="37"/>
      <c r="B317" s="38"/>
      <c r="C317" s="215" t="s">
        <v>653</v>
      </c>
      <c r="D317" s="215" t="s">
        <v>129</v>
      </c>
      <c r="E317" s="216" t="s">
        <v>2054</v>
      </c>
      <c r="F317" s="217" t="s">
        <v>2055</v>
      </c>
      <c r="G317" s="218" t="s">
        <v>207</v>
      </c>
      <c r="H317" s="219">
        <v>4</v>
      </c>
      <c r="I317" s="220"/>
      <c r="J317" s="221">
        <f>ROUND(I317*H317,2)</f>
        <v>0</v>
      </c>
      <c r="K317" s="217" t="s">
        <v>158</v>
      </c>
      <c r="L317" s="43"/>
      <c r="M317" s="222" t="s">
        <v>1</v>
      </c>
      <c r="N317" s="223" t="s">
        <v>38</v>
      </c>
      <c r="O317" s="90"/>
      <c r="P317" s="224">
        <f>O317*H317</f>
        <v>0</v>
      </c>
      <c r="Q317" s="224">
        <v>0.18765999999999999</v>
      </c>
      <c r="R317" s="224">
        <f>Q317*H317</f>
        <v>0.75063999999999997</v>
      </c>
      <c r="S317" s="224">
        <v>0</v>
      </c>
      <c r="T317" s="225">
        <f>S317*H317</f>
        <v>0</v>
      </c>
      <c r="U317" s="37"/>
      <c r="V317" s="37"/>
      <c r="W317" s="37"/>
      <c r="X317" s="37"/>
      <c r="Y317" s="37"/>
      <c r="Z317" s="37"/>
      <c r="AA317" s="37"/>
      <c r="AB317" s="37"/>
      <c r="AC317" s="37"/>
      <c r="AD317" s="37"/>
      <c r="AE317" s="37"/>
      <c r="AR317" s="226" t="s">
        <v>535</v>
      </c>
      <c r="AT317" s="226" t="s">
        <v>129</v>
      </c>
      <c r="AU317" s="226" t="s">
        <v>82</v>
      </c>
      <c r="AY317" s="16" t="s">
        <v>128</v>
      </c>
      <c r="BE317" s="227">
        <f>IF(N317="základní",J317,0)</f>
        <v>0</v>
      </c>
      <c r="BF317" s="227">
        <f>IF(N317="snížená",J317,0)</f>
        <v>0</v>
      </c>
      <c r="BG317" s="227">
        <f>IF(N317="zákl. přenesená",J317,0)</f>
        <v>0</v>
      </c>
      <c r="BH317" s="227">
        <f>IF(N317="sníž. přenesená",J317,0)</f>
        <v>0</v>
      </c>
      <c r="BI317" s="227">
        <f>IF(N317="nulová",J317,0)</f>
        <v>0</v>
      </c>
      <c r="BJ317" s="16" t="s">
        <v>78</v>
      </c>
      <c r="BK317" s="227">
        <f>ROUND(I317*H317,2)</f>
        <v>0</v>
      </c>
      <c r="BL317" s="16" t="s">
        <v>535</v>
      </c>
      <c r="BM317" s="226" t="s">
        <v>2056</v>
      </c>
    </row>
    <row r="318" s="2" customFormat="1">
      <c r="A318" s="37"/>
      <c r="B318" s="38"/>
      <c r="C318" s="39"/>
      <c r="D318" s="228" t="s">
        <v>160</v>
      </c>
      <c r="E318" s="39"/>
      <c r="F318" s="239" t="s">
        <v>2057</v>
      </c>
      <c r="G318" s="39"/>
      <c r="H318" s="39"/>
      <c r="I318" s="230"/>
      <c r="J318" s="39"/>
      <c r="K318" s="39"/>
      <c r="L318" s="43"/>
      <c r="M318" s="231"/>
      <c r="N318" s="232"/>
      <c r="O318" s="90"/>
      <c r="P318" s="90"/>
      <c r="Q318" s="90"/>
      <c r="R318" s="90"/>
      <c r="S318" s="90"/>
      <c r="T318" s="91"/>
      <c r="U318" s="37"/>
      <c r="V318" s="37"/>
      <c r="W318" s="37"/>
      <c r="X318" s="37"/>
      <c r="Y318" s="37"/>
      <c r="Z318" s="37"/>
      <c r="AA318" s="37"/>
      <c r="AB318" s="37"/>
      <c r="AC318" s="37"/>
      <c r="AD318" s="37"/>
      <c r="AE318" s="37"/>
      <c r="AT318" s="16" t="s">
        <v>160</v>
      </c>
      <c r="AU318" s="16" t="s">
        <v>82</v>
      </c>
    </row>
    <row r="319" s="2" customFormat="1">
      <c r="A319" s="37"/>
      <c r="B319" s="38"/>
      <c r="C319" s="251" t="s">
        <v>661</v>
      </c>
      <c r="D319" s="251" t="s">
        <v>200</v>
      </c>
      <c r="E319" s="252" t="s">
        <v>2058</v>
      </c>
      <c r="F319" s="253" t="s">
        <v>2059</v>
      </c>
      <c r="G319" s="254" t="s">
        <v>176</v>
      </c>
      <c r="H319" s="255">
        <v>30</v>
      </c>
      <c r="I319" s="256"/>
      <c r="J319" s="257">
        <f>ROUND(I319*H319,2)</f>
        <v>0</v>
      </c>
      <c r="K319" s="253" t="s">
        <v>158</v>
      </c>
      <c r="L319" s="258"/>
      <c r="M319" s="259" t="s">
        <v>1</v>
      </c>
      <c r="N319" s="260" t="s">
        <v>38</v>
      </c>
      <c r="O319" s="90"/>
      <c r="P319" s="224">
        <f>O319*H319</f>
        <v>0</v>
      </c>
      <c r="Q319" s="224">
        <v>0.00013999999999999999</v>
      </c>
      <c r="R319" s="224">
        <f>Q319*H319</f>
        <v>0.0041999999999999997</v>
      </c>
      <c r="S319" s="224">
        <v>0</v>
      </c>
      <c r="T319" s="225">
        <f>S319*H319</f>
        <v>0</v>
      </c>
      <c r="U319" s="37"/>
      <c r="V319" s="37"/>
      <c r="W319" s="37"/>
      <c r="X319" s="37"/>
      <c r="Y319" s="37"/>
      <c r="Z319" s="37"/>
      <c r="AA319" s="37"/>
      <c r="AB319" s="37"/>
      <c r="AC319" s="37"/>
      <c r="AD319" s="37"/>
      <c r="AE319" s="37"/>
      <c r="AR319" s="226" t="s">
        <v>1753</v>
      </c>
      <c r="AT319" s="226" t="s">
        <v>200</v>
      </c>
      <c r="AU319" s="226" t="s">
        <v>82</v>
      </c>
      <c r="AY319" s="16" t="s">
        <v>128</v>
      </c>
      <c r="BE319" s="227">
        <f>IF(N319="základní",J319,0)</f>
        <v>0</v>
      </c>
      <c r="BF319" s="227">
        <f>IF(N319="snížená",J319,0)</f>
        <v>0</v>
      </c>
      <c r="BG319" s="227">
        <f>IF(N319="zákl. přenesená",J319,0)</f>
        <v>0</v>
      </c>
      <c r="BH319" s="227">
        <f>IF(N319="sníž. přenesená",J319,0)</f>
        <v>0</v>
      </c>
      <c r="BI319" s="227">
        <f>IF(N319="nulová",J319,0)</f>
        <v>0</v>
      </c>
      <c r="BJ319" s="16" t="s">
        <v>78</v>
      </c>
      <c r="BK319" s="227">
        <f>ROUND(I319*H319,2)</f>
        <v>0</v>
      </c>
      <c r="BL319" s="16" t="s">
        <v>1753</v>
      </c>
      <c r="BM319" s="226" t="s">
        <v>2060</v>
      </c>
    </row>
    <row r="320" s="2" customFormat="1">
      <c r="A320" s="37"/>
      <c r="B320" s="38"/>
      <c r="C320" s="39"/>
      <c r="D320" s="228" t="s">
        <v>160</v>
      </c>
      <c r="E320" s="39"/>
      <c r="F320" s="239" t="s">
        <v>2059</v>
      </c>
      <c r="G320" s="39"/>
      <c r="H320" s="39"/>
      <c r="I320" s="230"/>
      <c r="J320" s="39"/>
      <c r="K320" s="39"/>
      <c r="L320" s="43"/>
      <c r="M320" s="231"/>
      <c r="N320" s="232"/>
      <c r="O320" s="90"/>
      <c r="P320" s="90"/>
      <c r="Q320" s="90"/>
      <c r="R320" s="90"/>
      <c r="S320" s="90"/>
      <c r="T320" s="91"/>
      <c r="U320" s="37"/>
      <c r="V320" s="37"/>
      <c r="W320" s="37"/>
      <c r="X320" s="37"/>
      <c r="Y320" s="37"/>
      <c r="Z320" s="37"/>
      <c r="AA320" s="37"/>
      <c r="AB320" s="37"/>
      <c r="AC320" s="37"/>
      <c r="AD320" s="37"/>
      <c r="AE320" s="37"/>
      <c r="AT320" s="16" t="s">
        <v>160</v>
      </c>
      <c r="AU320" s="16" t="s">
        <v>82</v>
      </c>
    </row>
    <row r="321" s="2" customFormat="1">
      <c r="A321" s="37"/>
      <c r="B321" s="38"/>
      <c r="C321" s="215" t="s">
        <v>667</v>
      </c>
      <c r="D321" s="215" t="s">
        <v>129</v>
      </c>
      <c r="E321" s="216" t="s">
        <v>2061</v>
      </c>
      <c r="F321" s="217" t="s">
        <v>2062</v>
      </c>
      <c r="G321" s="218" t="s">
        <v>207</v>
      </c>
      <c r="H321" s="219">
        <v>4</v>
      </c>
      <c r="I321" s="220"/>
      <c r="J321" s="221">
        <f>ROUND(I321*H321,2)</f>
        <v>0</v>
      </c>
      <c r="K321" s="217" t="s">
        <v>1</v>
      </c>
      <c r="L321" s="43"/>
      <c r="M321" s="222" t="s">
        <v>1</v>
      </c>
      <c r="N321" s="223" t="s">
        <v>38</v>
      </c>
      <c r="O321" s="90"/>
      <c r="P321" s="224">
        <f>O321*H321</f>
        <v>0</v>
      </c>
      <c r="Q321" s="224">
        <v>0.18765999999999999</v>
      </c>
      <c r="R321" s="224">
        <f>Q321*H321</f>
        <v>0.75063999999999997</v>
      </c>
      <c r="S321" s="224">
        <v>0</v>
      </c>
      <c r="T321" s="225">
        <f>S321*H321</f>
        <v>0</v>
      </c>
      <c r="U321" s="37"/>
      <c r="V321" s="37"/>
      <c r="W321" s="37"/>
      <c r="X321" s="37"/>
      <c r="Y321" s="37"/>
      <c r="Z321" s="37"/>
      <c r="AA321" s="37"/>
      <c r="AB321" s="37"/>
      <c r="AC321" s="37"/>
      <c r="AD321" s="37"/>
      <c r="AE321" s="37"/>
      <c r="AR321" s="226" t="s">
        <v>535</v>
      </c>
      <c r="AT321" s="226" t="s">
        <v>129</v>
      </c>
      <c r="AU321" s="226" t="s">
        <v>82</v>
      </c>
      <c r="AY321" s="16" t="s">
        <v>128</v>
      </c>
      <c r="BE321" s="227">
        <f>IF(N321="základní",J321,0)</f>
        <v>0</v>
      </c>
      <c r="BF321" s="227">
        <f>IF(N321="snížená",J321,0)</f>
        <v>0</v>
      </c>
      <c r="BG321" s="227">
        <f>IF(N321="zákl. přenesená",J321,0)</f>
        <v>0</v>
      </c>
      <c r="BH321" s="227">
        <f>IF(N321="sníž. přenesená",J321,0)</f>
        <v>0</v>
      </c>
      <c r="BI321" s="227">
        <f>IF(N321="nulová",J321,0)</f>
        <v>0</v>
      </c>
      <c r="BJ321" s="16" t="s">
        <v>78</v>
      </c>
      <c r="BK321" s="227">
        <f>ROUND(I321*H321,2)</f>
        <v>0</v>
      </c>
      <c r="BL321" s="16" t="s">
        <v>535</v>
      </c>
      <c r="BM321" s="226" t="s">
        <v>2063</v>
      </c>
    </row>
    <row r="322" s="2" customFormat="1">
      <c r="A322" s="37"/>
      <c r="B322" s="38"/>
      <c r="C322" s="39"/>
      <c r="D322" s="228" t="s">
        <v>160</v>
      </c>
      <c r="E322" s="39"/>
      <c r="F322" s="239" t="s">
        <v>2057</v>
      </c>
      <c r="G322" s="39"/>
      <c r="H322" s="39"/>
      <c r="I322" s="230"/>
      <c r="J322" s="39"/>
      <c r="K322" s="39"/>
      <c r="L322" s="43"/>
      <c r="M322" s="231"/>
      <c r="N322" s="232"/>
      <c r="O322" s="90"/>
      <c r="P322" s="90"/>
      <c r="Q322" s="90"/>
      <c r="R322" s="90"/>
      <c r="S322" s="90"/>
      <c r="T322" s="91"/>
      <c r="U322" s="37"/>
      <c r="V322" s="37"/>
      <c r="W322" s="37"/>
      <c r="X322" s="37"/>
      <c r="Y322" s="37"/>
      <c r="Z322" s="37"/>
      <c r="AA322" s="37"/>
      <c r="AB322" s="37"/>
      <c r="AC322" s="37"/>
      <c r="AD322" s="37"/>
      <c r="AE322" s="37"/>
      <c r="AT322" s="16" t="s">
        <v>160</v>
      </c>
      <c r="AU322" s="16" t="s">
        <v>82</v>
      </c>
    </row>
    <row r="323" s="2" customFormat="1">
      <c r="A323" s="37"/>
      <c r="B323" s="38"/>
      <c r="C323" s="215" t="s">
        <v>674</v>
      </c>
      <c r="D323" s="215" t="s">
        <v>129</v>
      </c>
      <c r="E323" s="216" t="s">
        <v>2064</v>
      </c>
      <c r="F323" s="217" t="s">
        <v>2065</v>
      </c>
      <c r="G323" s="218" t="s">
        <v>207</v>
      </c>
      <c r="H323" s="219">
        <v>23</v>
      </c>
      <c r="I323" s="220"/>
      <c r="J323" s="221">
        <f>ROUND(I323*H323,2)</f>
        <v>0</v>
      </c>
      <c r="K323" s="217" t="s">
        <v>158</v>
      </c>
      <c r="L323" s="43"/>
      <c r="M323" s="222" t="s">
        <v>1</v>
      </c>
      <c r="N323" s="223" t="s">
        <v>38</v>
      </c>
      <c r="O323" s="90"/>
      <c r="P323" s="224">
        <f>O323*H323</f>
        <v>0</v>
      </c>
      <c r="Q323" s="224">
        <v>0</v>
      </c>
      <c r="R323" s="224">
        <f>Q323*H323</f>
        <v>0</v>
      </c>
      <c r="S323" s="224">
        <v>0</v>
      </c>
      <c r="T323" s="225">
        <f>S323*H323</f>
        <v>0</v>
      </c>
      <c r="U323" s="37"/>
      <c r="V323" s="37"/>
      <c r="W323" s="37"/>
      <c r="X323" s="37"/>
      <c r="Y323" s="37"/>
      <c r="Z323" s="37"/>
      <c r="AA323" s="37"/>
      <c r="AB323" s="37"/>
      <c r="AC323" s="37"/>
      <c r="AD323" s="37"/>
      <c r="AE323" s="37"/>
      <c r="AR323" s="226" t="s">
        <v>535</v>
      </c>
      <c r="AT323" s="226" t="s">
        <v>129</v>
      </c>
      <c r="AU323" s="226" t="s">
        <v>82</v>
      </c>
      <c r="AY323" s="16" t="s">
        <v>128</v>
      </c>
      <c r="BE323" s="227">
        <f>IF(N323="základní",J323,0)</f>
        <v>0</v>
      </c>
      <c r="BF323" s="227">
        <f>IF(N323="snížená",J323,0)</f>
        <v>0</v>
      </c>
      <c r="BG323" s="227">
        <f>IF(N323="zákl. přenesená",J323,0)</f>
        <v>0</v>
      </c>
      <c r="BH323" s="227">
        <f>IF(N323="sníž. přenesená",J323,0)</f>
        <v>0</v>
      </c>
      <c r="BI323" s="227">
        <f>IF(N323="nulová",J323,0)</f>
        <v>0</v>
      </c>
      <c r="BJ323" s="16" t="s">
        <v>78</v>
      </c>
      <c r="BK323" s="227">
        <f>ROUND(I323*H323,2)</f>
        <v>0</v>
      </c>
      <c r="BL323" s="16" t="s">
        <v>535</v>
      </c>
      <c r="BM323" s="226" t="s">
        <v>2066</v>
      </c>
    </row>
    <row r="324" s="2" customFormat="1">
      <c r="A324" s="37"/>
      <c r="B324" s="38"/>
      <c r="C324" s="39"/>
      <c r="D324" s="228" t="s">
        <v>160</v>
      </c>
      <c r="E324" s="39"/>
      <c r="F324" s="239" t="s">
        <v>2067</v>
      </c>
      <c r="G324" s="39"/>
      <c r="H324" s="39"/>
      <c r="I324" s="230"/>
      <c r="J324" s="39"/>
      <c r="K324" s="39"/>
      <c r="L324" s="43"/>
      <c r="M324" s="231"/>
      <c r="N324" s="232"/>
      <c r="O324" s="90"/>
      <c r="P324" s="90"/>
      <c r="Q324" s="90"/>
      <c r="R324" s="90"/>
      <c r="S324" s="90"/>
      <c r="T324" s="91"/>
      <c r="U324" s="37"/>
      <c r="V324" s="37"/>
      <c r="W324" s="37"/>
      <c r="X324" s="37"/>
      <c r="Y324" s="37"/>
      <c r="Z324" s="37"/>
      <c r="AA324" s="37"/>
      <c r="AB324" s="37"/>
      <c r="AC324" s="37"/>
      <c r="AD324" s="37"/>
      <c r="AE324" s="37"/>
      <c r="AT324" s="16" t="s">
        <v>160</v>
      </c>
      <c r="AU324" s="16" t="s">
        <v>82</v>
      </c>
    </row>
    <row r="325" s="2" customFormat="1">
      <c r="A325" s="37"/>
      <c r="B325" s="38"/>
      <c r="C325" s="215" t="s">
        <v>680</v>
      </c>
      <c r="D325" s="215" t="s">
        <v>129</v>
      </c>
      <c r="E325" s="216" t="s">
        <v>2068</v>
      </c>
      <c r="F325" s="217" t="s">
        <v>2069</v>
      </c>
      <c r="G325" s="218" t="s">
        <v>176</v>
      </c>
      <c r="H325" s="219">
        <v>30</v>
      </c>
      <c r="I325" s="220"/>
      <c r="J325" s="221">
        <f>ROUND(I325*H325,2)</f>
        <v>0</v>
      </c>
      <c r="K325" s="217" t="s">
        <v>1</v>
      </c>
      <c r="L325" s="43"/>
      <c r="M325" s="222" t="s">
        <v>1</v>
      </c>
      <c r="N325" s="223" t="s">
        <v>38</v>
      </c>
      <c r="O325" s="90"/>
      <c r="P325" s="224">
        <f>O325*H325</f>
        <v>0</v>
      </c>
      <c r="Q325" s="224">
        <v>8.0000000000000007E-05</v>
      </c>
      <c r="R325" s="224">
        <f>Q325*H325</f>
        <v>0.0024000000000000002</v>
      </c>
      <c r="S325" s="224">
        <v>0</v>
      </c>
      <c r="T325" s="225">
        <f>S325*H325</f>
        <v>0</v>
      </c>
      <c r="U325" s="37"/>
      <c r="V325" s="37"/>
      <c r="W325" s="37"/>
      <c r="X325" s="37"/>
      <c r="Y325" s="37"/>
      <c r="Z325" s="37"/>
      <c r="AA325" s="37"/>
      <c r="AB325" s="37"/>
      <c r="AC325" s="37"/>
      <c r="AD325" s="37"/>
      <c r="AE325" s="37"/>
      <c r="AR325" s="226" t="s">
        <v>535</v>
      </c>
      <c r="AT325" s="226" t="s">
        <v>129</v>
      </c>
      <c r="AU325" s="226" t="s">
        <v>82</v>
      </c>
      <c r="AY325" s="16" t="s">
        <v>128</v>
      </c>
      <c r="BE325" s="227">
        <f>IF(N325="základní",J325,0)</f>
        <v>0</v>
      </c>
      <c r="BF325" s="227">
        <f>IF(N325="snížená",J325,0)</f>
        <v>0</v>
      </c>
      <c r="BG325" s="227">
        <f>IF(N325="zákl. přenesená",J325,0)</f>
        <v>0</v>
      </c>
      <c r="BH325" s="227">
        <f>IF(N325="sníž. přenesená",J325,0)</f>
        <v>0</v>
      </c>
      <c r="BI325" s="227">
        <f>IF(N325="nulová",J325,0)</f>
        <v>0</v>
      </c>
      <c r="BJ325" s="16" t="s">
        <v>78</v>
      </c>
      <c r="BK325" s="227">
        <f>ROUND(I325*H325,2)</f>
        <v>0</v>
      </c>
      <c r="BL325" s="16" t="s">
        <v>535</v>
      </c>
      <c r="BM325" s="226" t="s">
        <v>2070</v>
      </c>
    </row>
    <row r="326" s="2" customFormat="1">
      <c r="A326" s="37"/>
      <c r="B326" s="38"/>
      <c r="C326" s="39"/>
      <c r="D326" s="228" t="s">
        <v>160</v>
      </c>
      <c r="E326" s="39"/>
      <c r="F326" s="239" t="s">
        <v>2071</v>
      </c>
      <c r="G326" s="39"/>
      <c r="H326" s="39"/>
      <c r="I326" s="230"/>
      <c r="J326" s="39"/>
      <c r="K326" s="39"/>
      <c r="L326" s="43"/>
      <c r="M326" s="231"/>
      <c r="N326" s="232"/>
      <c r="O326" s="90"/>
      <c r="P326" s="90"/>
      <c r="Q326" s="90"/>
      <c r="R326" s="90"/>
      <c r="S326" s="90"/>
      <c r="T326" s="91"/>
      <c r="U326" s="37"/>
      <c r="V326" s="37"/>
      <c r="W326" s="37"/>
      <c r="X326" s="37"/>
      <c r="Y326" s="37"/>
      <c r="Z326" s="37"/>
      <c r="AA326" s="37"/>
      <c r="AB326" s="37"/>
      <c r="AC326" s="37"/>
      <c r="AD326" s="37"/>
      <c r="AE326" s="37"/>
      <c r="AT326" s="16" t="s">
        <v>160</v>
      </c>
      <c r="AU326" s="16" t="s">
        <v>82</v>
      </c>
    </row>
    <row r="327" s="2" customFormat="1">
      <c r="A327" s="37"/>
      <c r="B327" s="38"/>
      <c r="C327" s="215" t="s">
        <v>687</v>
      </c>
      <c r="D327" s="215" t="s">
        <v>129</v>
      </c>
      <c r="E327" s="216" t="s">
        <v>2072</v>
      </c>
      <c r="F327" s="217" t="s">
        <v>2073</v>
      </c>
      <c r="G327" s="218" t="s">
        <v>176</v>
      </c>
      <c r="H327" s="219">
        <v>30</v>
      </c>
      <c r="I327" s="220"/>
      <c r="J327" s="221">
        <f>ROUND(I327*H327,2)</f>
        <v>0</v>
      </c>
      <c r="K327" s="217" t="s">
        <v>1</v>
      </c>
      <c r="L327" s="43"/>
      <c r="M327" s="222" t="s">
        <v>1</v>
      </c>
      <c r="N327" s="223" t="s">
        <v>38</v>
      </c>
      <c r="O327" s="90"/>
      <c r="P327" s="224">
        <f>O327*H327</f>
        <v>0</v>
      </c>
      <c r="Q327" s="224">
        <v>0</v>
      </c>
      <c r="R327" s="224">
        <f>Q327*H327</f>
        <v>0</v>
      </c>
      <c r="S327" s="224">
        <v>0</v>
      </c>
      <c r="T327" s="225">
        <f>S327*H327</f>
        <v>0</v>
      </c>
      <c r="U327" s="37"/>
      <c r="V327" s="37"/>
      <c r="W327" s="37"/>
      <c r="X327" s="37"/>
      <c r="Y327" s="37"/>
      <c r="Z327" s="37"/>
      <c r="AA327" s="37"/>
      <c r="AB327" s="37"/>
      <c r="AC327" s="37"/>
      <c r="AD327" s="37"/>
      <c r="AE327" s="37"/>
      <c r="AR327" s="226" t="s">
        <v>535</v>
      </c>
      <c r="AT327" s="226" t="s">
        <v>129</v>
      </c>
      <c r="AU327" s="226" t="s">
        <v>82</v>
      </c>
      <c r="AY327" s="16" t="s">
        <v>128</v>
      </c>
      <c r="BE327" s="227">
        <f>IF(N327="základní",J327,0)</f>
        <v>0</v>
      </c>
      <c r="BF327" s="227">
        <f>IF(N327="snížená",J327,0)</f>
        <v>0</v>
      </c>
      <c r="BG327" s="227">
        <f>IF(N327="zákl. přenesená",J327,0)</f>
        <v>0</v>
      </c>
      <c r="BH327" s="227">
        <f>IF(N327="sníž. přenesená",J327,0)</f>
        <v>0</v>
      </c>
      <c r="BI327" s="227">
        <f>IF(N327="nulová",J327,0)</f>
        <v>0</v>
      </c>
      <c r="BJ327" s="16" t="s">
        <v>78</v>
      </c>
      <c r="BK327" s="227">
        <f>ROUND(I327*H327,2)</f>
        <v>0</v>
      </c>
      <c r="BL327" s="16" t="s">
        <v>535</v>
      </c>
      <c r="BM327" s="226" t="s">
        <v>2074</v>
      </c>
    </row>
    <row r="328" s="2" customFormat="1">
      <c r="A328" s="37"/>
      <c r="B328" s="38"/>
      <c r="C328" s="39"/>
      <c r="D328" s="228" t="s">
        <v>160</v>
      </c>
      <c r="E328" s="39"/>
      <c r="F328" s="239" t="s">
        <v>2075</v>
      </c>
      <c r="G328" s="39"/>
      <c r="H328" s="39"/>
      <c r="I328" s="230"/>
      <c r="J328" s="39"/>
      <c r="K328" s="39"/>
      <c r="L328" s="43"/>
      <c r="M328" s="231"/>
      <c r="N328" s="232"/>
      <c r="O328" s="90"/>
      <c r="P328" s="90"/>
      <c r="Q328" s="90"/>
      <c r="R328" s="90"/>
      <c r="S328" s="90"/>
      <c r="T328" s="91"/>
      <c r="U328" s="37"/>
      <c r="V328" s="37"/>
      <c r="W328" s="37"/>
      <c r="X328" s="37"/>
      <c r="Y328" s="37"/>
      <c r="Z328" s="37"/>
      <c r="AA328" s="37"/>
      <c r="AB328" s="37"/>
      <c r="AC328" s="37"/>
      <c r="AD328" s="37"/>
      <c r="AE328" s="37"/>
      <c r="AT328" s="16" t="s">
        <v>160</v>
      </c>
      <c r="AU328" s="16" t="s">
        <v>82</v>
      </c>
    </row>
    <row r="329" s="2" customFormat="1" ht="16.5" customHeight="1">
      <c r="A329" s="37"/>
      <c r="B329" s="38"/>
      <c r="C329" s="215" t="s">
        <v>694</v>
      </c>
      <c r="D329" s="215" t="s">
        <v>129</v>
      </c>
      <c r="E329" s="216" t="s">
        <v>2076</v>
      </c>
      <c r="F329" s="217" t="s">
        <v>2077</v>
      </c>
      <c r="G329" s="218" t="s">
        <v>183</v>
      </c>
      <c r="H329" s="219">
        <v>5</v>
      </c>
      <c r="I329" s="220"/>
      <c r="J329" s="221">
        <f>ROUND(I329*H329,2)</f>
        <v>0</v>
      </c>
      <c r="K329" s="217" t="s">
        <v>1</v>
      </c>
      <c r="L329" s="43"/>
      <c r="M329" s="222" t="s">
        <v>1</v>
      </c>
      <c r="N329" s="223" t="s">
        <v>38</v>
      </c>
      <c r="O329" s="90"/>
      <c r="P329" s="224">
        <f>O329*H329</f>
        <v>0</v>
      </c>
      <c r="Q329" s="224">
        <v>0</v>
      </c>
      <c r="R329" s="224">
        <f>Q329*H329</f>
        <v>0</v>
      </c>
      <c r="S329" s="224">
        <v>0</v>
      </c>
      <c r="T329" s="225">
        <f>S329*H329</f>
        <v>0</v>
      </c>
      <c r="U329" s="37"/>
      <c r="V329" s="37"/>
      <c r="W329" s="37"/>
      <c r="X329" s="37"/>
      <c r="Y329" s="37"/>
      <c r="Z329" s="37"/>
      <c r="AA329" s="37"/>
      <c r="AB329" s="37"/>
      <c r="AC329" s="37"/>
      <c r="AD329" s="37"/>
      <c r="AE329" s="37"/>
      <c r="AR329" s="226" t="s">
        <v>535</v>
      </c>
      <c r="AT329" s="226" t="s">
        <v>129</v>
      </c>
      <c r="AU329" s="226" t="s">
        <v>82</v>
      </c>
      <c r="AY329" s="16" t="s">
        <v>128</v>
      </c>
      <c r="BE329" s="227">
        <f>IF(N329="základní",J329,0)</f>
        <v>0</v>
      </c>
      <c r="BF329" s="227">
        <f>IF(N329="snížená",J329,0)</f>
        <v>0</v>
      </c>
      <c r="BG329" s="227">
        <f>IF(N329="zákl. přenesená",J329,0)</f>
        <v>0</v>
      </c>
      <c r="BH329" s="227">
        <f>IF(N329="sníž. přenesená",J329,0)</f>
        <v>0</v>
      </c>
      <c r="BI329" s="227">
        <f>IF(N329="nulová",J329,0)</f>
        <v>0</v>
      </c>
      <c r="BJ329" s="16" t="s">
        <v>78</v>
      </c>
      <c r="BK329" s="227">
        <f>ROUND(I329*H329,2)</f>
        <v>0</v>
      </c>
      <c r="BL329" s="16" t="s">
        <v>535</v>
      </c>
      <c r="BM329" s="226" t="s">
        <v>2078</v>
      </c>
    </row>
    <row r="330" s="2" customFormat="1">
      <c r="A330" s="37"/>
      <c r="B330" s="38"/>
      <c r="C330" s="39"/>
      <c r="D330" s="228" t="s">
        <v>160</v>
      </c>
      <c r="E330" s="39"/>
      <c r="F330" s="239" t="s">
        <v>2079</v>
      </c>
      <c r="G330" s="39"/>
      <c r="H330" s="39"/>
      <c r="I330" s="230"/>
      <c r="J330" s="39"/>
      <c r="K330" s="39"/>
      <c r="L330" s="43"/>
      <c r="M330" s="231"/>
      <c r="N330" s="232"/>
      <c r="O330" s="90"/>
      <c r="P330" s="90"/>
      <c r="Q330" s="90"/>
      <c r="R330" s="90"/>
      <c r="S330" s="90"/>
      <c r="T330" s="91"/>
      <c r="U330" s="37"/>
      <c r="V330" s="37"/>
      <c r="W330" s="37"/>
      <c r="X330" s="37"/>
      <c r="Y330" s="37"/>
      <c r="Z330" s="37"/>
      <c r="AA330" s="37"/>
      <c r="AB330" s="37"/>
      <c r="AC330" s="37"/>
      <c r="AD330" s="37"/>
      <c r="AE330" s="37"/>
      <c r="AT330" s="16" t="s">
        <v>160</v>
      </c>
      <c r="AU330" s="16" t="s">
        <v>82</v>
      </c>
    </row>
    <row r="331" s="12" customFormat="1" ht="22.8" customHeight="1">
      <c r="A331" s="12"/>
      <c r="B331" s="201"/>
      <c r="C331" s="202"/>
      <c r="D331" s="203" t="s">
        <v>72</v>
      </c>
      <c r="E331" s="233" t="s">
        <v>2080</v>
      </c>
      <c r="F331" s="233" t="s">
        <v>2081</v>
      </c>
      <c r="G331" s="202"/>
      <c r="H331" s="202"/>
      <c r="I331" s="205"/>
      <c r="J331" s="234">
        <f>BK331</f>
        <v>0</v>
      </c>
      <c r="K331" s="202"/>
      <c r="L331" s="207"/>
      <c r="M331" s="208"/>
      <c r="N331" s="209"/>
      <c r="O331" s="209"/>
      <c r="P331" s="210">
        <f>SUM(P332:P333)</f>
        <v>0</v>
      </c>
      <c r="Q331" s="209"/>
      <c r="R331" s="210">
        <f>SUM(R332:R333)</f>
        <v>0</v>
      </c>
      <c r="S331" s="209"/>
      <c r="T331" s="211">
        <f>SUM(T332:T333)</f>
        <v>0</v>
      </c>
      <c r="U331" s="12"/>
      <c r="V331" s="12"/>
      <c r="W331" s="12"/>
      <c r="X331" s="12"/>
      <c r="Y331" s="12"/>
      <c r="Z331" s="12"/>
      <c r="AA331" s="12"/>
      <c r="AB331" s="12"/>
      <c r="AC331" s="12"/>
      <c r="AD331" s="12"/>
      <c r="AE331" s="12"/>
      <c r="AR331" s="212" t="s">
        <v>85</v>
      </c>
      <c r="AT331" s="213" t="s">
        <v>72</v>
      </c>
      <c r="AU331" s="213" t="s">
        <v>78</v>
      </c>
      <c r="AY331" s="212" t="s">
        <v>128</v>
      </c>
      <c r="BK331" s="214">
        <f>SUM(BK332:BK333)</f>
        <v>0</v>
      </c>
    </row>
    <row r="332" s="2" customFormat="1" ht="21.75" customHeight="1">
      <c r="A332" s="37"/>
      <c r="B332" s="38"/>
      <c r="C332" s="215" t="s">
        <v>699</v>
      </c>
      <c r="D332" s="215" t="s">
        <v>129</v>
      </c>
      <c r="E332" s="216" t="s">
        <v>2082</v>
      </c>
      <c r="F332" s="217" t="s">
        <v>2083</v>
      </c>
      <c r="G332" s="218" t="s">
        <v>207</v>
      </c>
      <c r="H332" s="219">
        <v>5</v>
      </c>
      <c r="I332" s="220"/>
      <c r="J332" s="221">
        <f>ROUND(I332*H332,2)</f>
        <v>0</v>
      </c>
      <c r="K332" s="217" t="s">
        <v>158</v>
      </c>
      <c r="L332" s="43"/>
      <c r="M332" s="222" t="s">
        <v>1</v>
      </c>
      <c r="N332" s="223" t="s">
        <v>38</v>
      </c>
      <c r="O332" s="90"/>
      <c r="P332" s="224">
        <f>O332*H332</f>
        <v>0</v>
      </c>
      <c r="Q332" s="224">
        <v>0</v>
      </c>
      <c r="R332" s="224">
        <f>Q332*H332</f>
        <v>0</v>
      </c>
      <c r="S332" s="224">
        <v>0</v>
      </c>
      <c r="T332" s="225">
        <f>S332*H332</f>
        <v>0</v>
      </c>
      <c r="U332" s="37"/>
      <c r="V332" s="37"/>
      <c r="W332" s="37"/>
      <c r="X332" s="37"/>
      <c r="Y332" s="37"/>
      <c r="Z332" s="37"/>
      <c r="AA332" s="37"/>
      <c r="AB332" s="37"/>
      <c r="AC332" s="37"/>
      <c r="AD332" s="37"/>
      <c r="AE332" s="37"/>
      <c r="AR332" s="226" t="s">
        <v>535</v>
      </c>
      <c r="AT332" s="226" t="s">
        <v>129</v>
      </c>
      <c r="AU332" s="226" t="s">
        <v>82</v>
      </c>
      <c r="AY332" s="16" t="s">
        <v>128</v>
      </c>
      <c r="BE332" s="227">
        <f>IF(N332="základní",J332,0)</f>
        <v>0</v>
      </c>
      <c r="BF332" s="227">
        <f>IF(N332="snížená",J332,0)</f>
        <v>0</v>
      </c>
      <c r="BG332" s="227">
        <f>IF(N332="zákl. přenesená",J332,0)</f>
        <v>0</v>
      </c>
      <c r="BH332" s="227">
        <f>IF(N332="sníž. přenesená",J332,0)</f>
        <v>0</v>
      </c>
      <c r="BI332" s="227">
        <f>IF(N332="nulová",J332,0)</f>
        <v>0</v>
      </c>
      <c r="BJ332" s="16" t="s">
        <v>78</v>
      </c>
      <c r="BK332" s="227">
        <f>ROUND(I332*H332,2)</f>
        <v>0</v>
      </c>
      <c r="BL332" s="16" t="s">
        <v>535</v>
      </c>
      <c r="BM332" s="226" t="s">
        <v>2084</v>
      </c>
    </row>
    <row r="333" s="2" customFormat="1">
      <c r="A333" s="37"/>
      <c r="B333" s="38"/>
      <c r="C333" s="39"/>
      <c r="D333" s="228" t="s">
        <v>160</v>
      </c>
      <c r="E333" s="39"/>
      <c r="F333" s="239" t="s">
        <v>2085</v>
      </c>
      <c r="G333" s="39"/>
      <c r="H333" s="39"/>
      <c r="I333" s="230"/>
      <c r="J333" s="39"/>
      <c r="K333" s="39"/>
      <c r="L333" s="43"/>
      <c r="M333" s="231"/>
      <c r="N333" s="232"/>
      <c r="O333" s="90"/>
      <c r="P333" s="90"/>
      <c r="Q333" s="90"/>
      <c r="R333" s="90"/>
      <c r="S333" s="90"/>
      <c r="T333" s="91"/>
      <c r="U333" s="37"/>
      <c r="V333" s="37"/>
      <c r="W333" s="37"/>
      <c r="X333" s="37"/>
      <c r="Y333" s="37"/>
      <c r="Z333" s="37"/>
      <c r="AA333" s="37"/>
      <c r="AB333" s="37"/>
      <c r="AC333" s="37"/>
      <c r="AD333" s="37"/>
      <c r="AE333" s="37"/>
      <c r="AT333" s="16" t="s">
        <v>160</v>
      </c>
      <c r="AU333" s="16" t="s">
        <v>82</v>
      </c>
    </row>
    <row r="334" s="12" customFormat="1" ht="25.92" customHeight="1">
      <c r="A334" s="12"/>
      <c r="B334" s="201"/>
      <c r="C334" s="202"/>
      <c r="D334" s="203" t="s">
        <v>72</v>
      </c>
      <c r="E334" s="204" t="s">
        <v>2086</v>
      </c>
      <c r="F334" s="204" t="s">
        <v>2087</v>
      </c>
      <c r="G334" s="202"/>
      <c r="H334" s="202"/>
      <c r="I334" s="205"/>
      <c r="J334" s="206">
        <f>BK334</f>
        <v>0</v>
      </c>
      <c r="K334" s="202"/>
      <c r="L334" s="207"/>
      <c r="M334" s="208"/>
      <c r="N334" s="209"/>
      <c r="O334" s="209"/>
      <c r="P334" s="210">
        <f>SUM(P335:P346)</f>
        <v>0</v>
      </c>
      <c r="Q334" s="209"/>
      <c r="R334" s="210">
        <f>SUM(R335:R346)</f>
        <v>0</v>
      </c>
      <c r="S334" s="209"/>
      <c r="T334" s="211">
        <f>SUM(T335:T346)</f>
        <v>0</v>
      </c>
      <c r="U334" s="12"/>
      <c r="V334" s="12"/>
      <c r="W334" s="12"/>
      <c r="X334" s="12"/>
      <c r="Y334" s="12"/>
      <c r="Z334" s="12"/>
      <c r="AA334" s="12"/>
      <c r="AB334" s="12"/>
      <c r="AC334" s="12"/>
      <c r="AD334" s="12"/>
      <c r="AE334" s="12"/>
      <c r="AR334" s="212" t="s">
        <v>88</v>
      </c>
      <c r="AT334" s="213" t="s">
        <v>72</v>
      </c>
      <c r="AU334" s="213" t="s">
        <v>73</v>
      </c>
      <c r="AY334" s="212" t="s">
        <v>128</v>
      </c>
      <c r="BK334" s="214">
        <f>SUM(BK335:BK346)</f>
        <v>0</v>
      </c>
    </row>
    <row r="335" s="2" customFormat="1" ht="16.5" customHeight="1">
      <c r="A335" s="37"/>
      <c r="B335" s="38"/>
      <c r="C335" s="215" t="s">
        <v>708</v>
      </c>
      <c r="D335" s="215" t="s">
        <v>129</v>
      </c>
      <c r="E335" s="216" t="s">
        <v>2088</v>
      </c>
      <c r="F335" s="217" t="s">
        <v>2089</v>
      </c>
      <c r="G335" s="218" t="s">
        <v>243</v>
      </c>
      <c r="H335" s="219">
        <v>38</v>
      </c>
      <c r="I335" s="220"/>
      <c r="J335" s="221">
        <f>ROUND(I335*H335,2)</f>
        <v>0</v>
      </c>
      <c r="K335" s="217" t="s">
        <v>158</v>
      </c>
      <c r="L335" s="43"/>
      <c r="M335" s="222" t="s">
        <v>1</v>
      </c>
      <c r="N335" s="223" t="s">
        <v>38</v>
      </c>
      <c r="O335" s="90"/>
      <c r="P335" s="224">
        <f>O335*H335</f>
        <v>0</v>
      </c>
      <c r="Q335" s="224">
        <v>0</v>
      </c>
      <c r="R335" s="224">
        <f>Q335*H335</f>
        <v>0</v>
      </c>
      <c r="S335" s="224">
        <v>0</v>
      </c>
      <c r="T335" s="225">
        <f>S335*H335</f>
        <v>0</v>
      </c>
      <c r="U335" s="37"/>
      <c r="V335" s="37"/>
      <c r="W335" s="37"/>
      <c r="X335" s="37"/>
      <c r="Y335" s="37"/>
      <c r="Z335" s="37"/>
      <c r="AA335" s="37"/>
      <c r="AB335" s="37"/>
      <c r="AC335" s="37"/>
      <c r="AD335" s="37"/>
      <c r="AE335" s="37"/>
      <c r="AR335" s="226" t="s">
        <v>1977</v>
      </c>
      <c r="AT335" s="226" t="s">
        <v>129</v>
      </c>
      <c r="AU335" s="226" t="s">
        <v>78</v>
      </c>
      <c r="AY335" s="16" t="s">
        <v>128</v>
      </c>
      <c r="BE335" s="227">
        <f>IF(N335="základní",J335,0)</f>
        <v>0</v>
      </c>
      <c r="BF335" s="227">
        <f>IF(N335="snížená",J335,0)</f>
        <v>0</v>
      </c>
      <c r="BG335" s="227">
        <f>IF(N335="zákl. přenesená",J335,0)</f>
        <v>0</v>
      </c>
      <c r="BH335" s="227">
        <f>IF(N335="sníž. přenesená",J335,0)</f>
        <v>0</v>
      </c>
      <c r="BI335" s="227">
        <f>IF(N335="nulová",J335,0)</f>
        <v>0</v>
      </c>
      <c r="BJ335" s="16" t="s">
        <v>78</v>
      </c>
      <c r="BK335" s="227">
        <f>ROUND(I335*H335,2)</f>
        <v>0</v>
      </c>
      <c r="BL335" s="16" t="s">
        <v>1977</v>
      </c>
      <c r="BM335" s="226" t="s">
        <v>2090</v>
      </c>
    </row>
    <row r="336" s="2" customFormat="1">
      <c r="A336" s="37"/>
      <c r="B336" s="38"/>
      <c r="C336" s="39"/>
      <c r="D336" s="228" t="s">
        <v>160</v>
      </c>
      <c r="E336" s="39"/>
      <c r="F336" s="239" t="s">
        <v>2091</v>
      </c>
      <c r="G336" s="39"/>
      <c r="H336" s="39"/>
      <c r="I336" s="230"/>
      <c r="J336" s="39"/>
      <c r="K336" s="39"/>
      <c r="L336" s="43"/>
      <c r="M336" s="231"/>
      <c r="N336" s="232"/>
      <c r="O336" s="90"/>
      <c r="P336" s="90"/>
      <c r="Q336" s="90"/>
      <c r="R336" s="90"/>
      <c r="S336" s="90"/>
      <c r="T336" s="91"/>
      <c r="U336" s="37"/>
      <c r="V336" s="37"/>
      <c r="W336" s="37"/>
      <c r="X336" s="37"/>
      <c r="Y336" s="37"/>
      <c r="Z336" s="37"/>
      <c r="AA336" s="37"/>
      <c r="AB336" s="37"/>
      <c r="AC336" s="37"/>
      <c r="AD336" s="37"/>
      <c r="AE336" s="37"/>
      <c r="AT336" s="16" t="s">
        <v>160</v>
      </c>
      <c r="AU336" s="16" t="s">
        <v>78</v>
      </c>
    </row>
    <row r="337" s="2" customFormat="1">
      <c r="A337" s="37"/>
      <c r="B337" s="38"/>
      <c r="C337" s="215" t="s">
        <v>715</v>
      </c>
      <c r="D337" s="215" t="s">
        <v>129</v>
      </c>
      <c r="E337" s="216" t="s">
        <v>2092</v>
      </c>
      <c r="F337" s="217" t="s">
        <v>2093</v>
      </c>
      <c r="G337" s="218" t="s">
        <v>243</v>
      </c>
      <c r="H337" s="219">
        <v>10</v>
      </c>
      <c r="I337" s="220"/>
      <c r="J337" s="221">
        <f>ROUND(I337*H337,2)</f>
        <v>0</v>
      </c>
      <c r="K337" s="217" t="s">
        <v>158</v>
      </c>
      <c r="L337" s="43"/>
      <c r="M337" s="222" t="s">
        <v>1</v>
      </c>
      <c r="N337" s="223" t="s">
        <v>38</v>
      </c>
      <c r="O337" s="90"/>
      <c r="P337" s="224">
        <f>O337*H337</f>
        <v>0</v>
      </c>
      <c r="Q337" s="224">
        <v>0</v>
      </c>
      <c r="R337" s="224">
        <f>Q337*H337</f>
        <v>0</v>
      </c>
      <c r="S337" s="224">
        <v>0</v>
      </c>
      <c r="T337" s="225">
        <f>S337*H337</f>
        <v>0</v>
      </c>
      <c r="U337" s="37"/>
      <c r="V337" s="37"/>
      <c r="W337" s="37"/>
      <c r="X337" s="37"/>
      <c r="Y337" s="37"/>
      <c r="Z337" s="37"/>
      <c r="AA337" s="37"/>
      <c r="AB337" s="37"/>
      <c r="AC337" s="37"/>
      <c r="AD337" s="37"/>
      <c r="AE337" s="37"/>
      <c r="AR337" s="226" t="s">
        <v>1977</v>
      </c>
      <c r="AT337" s="226" t="s">
        <v>129</v>
      </c>
      <c r="AU337" s="226" t="s">
        <v>78</v>
      </c>
      <c r="AY337" s="16" t="s">
        <v>128</v>
      </c>
      <c r="BE337" s="227">
        <f>IF(N337="základní",J337,0)</f>
        <v>0</v>
      </c>
      <c r="BF337" s="227">
        <f>IF(N337="snížená",J337,0)</f>
        <v>0</v>
      </c>
      <c r="BG337" s="227">
        <f>IF(N337="zákl. přenesená",J337,0)</f>
        <v>0</v>
      </c>
      <c r="BH337" s="227">
        <f>IF(N337="sníž. přenesená",J337,0)</f>
        <v>0</v>
      </c>
      <c r="BI337" s="227">
        <f>IF(N337="nulová",J337,0)</f>
        <v>0</v>
      </c>
      <c r="BJ337" s="16" t="s">
        <v>78</v>
      </c>
      <c r="BK337" s="227">
        <f>ROUND(I337*H337,2)</f>
        <v>0</v>
      </c>
      <c r="BL337" s="16" t="s">
        <v>1977</v>
      </c>
      <c r="BM337" s="226" t="s">
        <v>2094</v>
      </c>
    </row>
    <row r="338" s="2" customFormat="1">
      <c r="A338" s="37"/>
      <c r="B338" s="38"/>
      <c r="C338" s="39"/>
      <c r="D338" s="228" t="s">
        <v>160</v>
      </c>
      <c r="E338" s="39"/>
      <c r="F338" s="239" t="s">
        <v>2095</v>
      </c>
      <c r="G338" s="39"/>
      <c r="H338" s="39"/>
      <c r="I338" s="230"/>
      <c r="J338" s="39"/>
      <c r="K338" s="39"/>
      <c r="L338" s="43"/>
      <c r="M338" s="231"/>
      <c r="N338" s="232"/>
      <c r="O338" s="90"/>
      <c r="P338" s="90"/>
      <c r="Q338" s="90"/>
      <c r="R338" s="90"/>
      <c r="S338" s="90"/>
      <c r="T338" s="91"/>
      <c r="U338" s="37"/>
      <c r="V338" s="37"/>
      <c r="W338" s="37"/>
      <c r="X338" s="37"/>
      <c r="Y338" s="37"/>
      <c r="Z338" s="37"/>
      <c r="AA338" s="37"/>
      <c r="AB338" s="37"/>
      <c r="AC338" s="37"/>
      <c r="AD338" s="37"/>
      <c r="AE338" s="37"/>
      <c r="AT338" s="16" t="s">
        <v>160</v>
      </c>
      <c r="AU338" s="16" t="s">
        <v>78</v>
      </c>
    </row>
    <row r="339" s="2" customFormat="1" ht="16.5" customHeight="1">
      <c r="A339" s="37"/>
      <c r="B339" s="38"/>
      <c r="C339" s="215" t="s">
        <v>721</v>
      </c>
      <c r="D339" s="215" t="s">
        <v>129</v>
      </c>
      <c r="E339" s="216" t="s">
        <v>2096</v>
      </c>
      <c r="F339" s="217" t="s">
        <v>2097</v>
      </c>
      <c r="G339" s="218" t="s">
        <v>243</v>
      </c>
      <c r="H339" s="219">
        <v>60</v>
      </c>
      <c r="I339" s="220"/>
      <c r="J339" s="221">
        <f>ROUND(I339*H339,2)</f>
        <v>0</v>
      </c>
      <c r="K339" s="217" t="s">
        <v>1740</v>
      </c>
      <c r="L339" s="43"/>
      <c r="M339" s="222" t="s">
        <v>1</v>
      </c>
      <c r="N339" s="223" t="s">
        <v>38</v>
      </c>
      <c r="O339" s="90"/>
      <c r="P339" s="224">
        <f>O339*H339</f>
        <v>0</v>
      </c>
      <c r="Q339" s="224">
        <v>0</v>
      </c>
      <c r="R339" s="224">
        <f>Q339*H339</f>
        <v>0</v>
      </c>
      <c r="S339" s="224">
        <v>0</v>
      </c>
      <c r="T339" s="225">
        <f>S339*H339</f>
        <v>0</v>
      </c>
      <c r="U339" s="37"/>
      <c r="V339" s="37"/>
      <c r="W339" s="37"/>
      <c r="X339" s="37"/>
      <c r="Y339" s="37"/>
      <c r="Z339" s="37"/>
      <c r="AA339" s="37"/>
      <c r="AB339" s="37"/>
      <c r="AC339" s="37"/>
      <c r="AD339" s="37"/>
      <c r="AE339" s="37"/>
      <c r="AR339" s="226" t="s">
        <v>1977</v>
      </c>
      <c r="AT339" s="226" t="s">
        <v>129</v>
      </c>
      <c r="AU339" s="226" t="s">
        <v>78</v>
      </c>
      <c r="AY339" s="16" t="s">
        <v>128</v>
      </c>
      <c r="BE339" s="227">
        <f>IF(N339="základní",J339,0)</f>
        <v>0</v>
      </c>
      <c r="BF339" s="227">
        <f>IF(N339="snížená",J339,0)</f>
        <v>0</v>
      </c>
      <c r="BG339" s="227">
        <f>IF(N339="zákl. přenesená",J339,0)</f>
        <v>0</v>
      </c>
      <c r="BH339" s="227">
        <f>IF(N339="sníž. přenesená",J339,0)</f>
        <v>0</v>
      </c>
      <c r="BI339" s="227">
        <f>IF(N339="nulová",J339,0)</f>
        <v>0</v>
      </c>
      <c r="BJ339" s="16" t="s">
        <v>78</v>
      </c>
      <c r="BK339" s="227">
        <f>ROUND(I339*H339,2)</f>
        <v>0</v>
      </c>
      <c r="BL339" s="16" t="s">
        <v>1977</v>
      </c>
      <c r="BM339" s="226" t="s">
        <v>2098</v>
      </c>
    </row>
    <row r="340" s="2" customFormat="1">
      <c r="A340" s="37"/>
      <c r="B340" s="38"/>
      <c r="C340" s="39"/>
      <c r="D340" s="228" t="s">
        <v>160</v>
      </c>
      <c r="E340" s="39"/>
      <c r="F340" s="239" t="s">
        <v>2099</v>
      </c>
      <c r="G340" s="39"/>
      <c r="H340" s="39"/>
      <c r="I340" s="230"/>
      <c r="J340" s="39"/>
      <c r="K340" s="39"/>
      <c r="L340" s="43"/>
      <c r="M340" s="231"/>
      <c r="N340" s="232"/>
      <c r="O340" s="90"/>
      <c r="P340" s="90"/>
      <c r="Q340" s="90"/>
      <c r="R340" s="90"/>
      <c r="S340" s="90"/>
      <c r="T340" s="91"/>
      <c r="U340" s="37"/>
      <c r="V340" s="37"/>
      <c r="W340" s="37"/>
      <c r="X340" s="37"/>
      <c r="Y340" s="37"/>
      <c r="Z340" s="37"/>
      <c r="AA340" s="37"/>
      <c r="AB340" s="37"/>
      <c r="AC340" s="37"/>
      <c r="AD340" s="37"/>
      <c r="AE340" s="37"/>
      <c r="AT340" s="16" t="s">
        <v>160</v>
      </c>
      <c r="AU340" s="16" t="s">
        <v>78</v>
      </c>
    </row>
    <row r="341" s="2" customFormat="1" ht="16.5" customHeight="1">
      <c r="A341" s="37"/>
      <c r="B341" s="38"/>
      <c r="C341" s="215" t="s">
        <v>726</v>
      </c>
      <c r="D341" s="215" t="s">
        <v>129</v>
      </c>
      <c r="E341" s="216" t="s">
        <v>2100</v>
      </c>
      <c r="F341" s="217" t="s">
        <v>2101</v>
      </c>
      <c r="G341" s="218" t="s">
        <v>243</v>
      </c>
      <c r="H341" s="219">
        <v>46</v>
      </c>
      <c r="I341" s="220"/>
      <c r="J341" s="221">
        <f>ROUND(I341*H341,2)</f>
        <v>0</v>
      </c>
      <c r="K341" s="217" t="s">
        <v>1740</v>
      </c>
      <c r="L341" s="43"/>
      <c r="M341" s="222" t="s">
        <v>1</v>
      </c>
      <c r="N341" s="223" t="s">
        <v>38</v>
      </c>
      <c r="O341" s="90"/>
      <c r="P341" s="224">
        <f>O341*H341</f>
        <v>0</v>
      </c>
      <c r="Q341" s="224">
        <v>0</v>
      </c>
      <c r="R341" s="224">
        <f>Q341*H341</f>
        <v>0</v>
      </c>
      <c r="S341" s="224">
        <v>0</v>
      </c>
      <c r="T341" s="225">
        <f>S341*H341</f>
        <v>0</v>
      </c>
      <c r="U341" s="37"/>
      <c r="V341" s="37"/>
      <c r="W341" s="37"/>
      <c r="X341" s="37"/>
      <c r="Y341" s="37"/>
      <c r="Z341" s="37"/>
      <c r="AA341" s="37"/>
      <c r="AB341" s="37"/>
      <c r="AC341" s="37"/>
      <c r="AD341" s="37"/>
      <c r="AE341" s="37"/>
      <c r="AR341" s="226" t="s">
        <v>1977</v>
      </c>
      <c r="AT341" s="226" t="s">
        <v>129</v>
      </c>
      <c r="AU341" s="226" t="s">
        <v>78</v>
      </c>
      <c r="AY341" s="16" t="s">
        <v>128</v>
      </c>
      <c r="BE341" s="227">
        <f>IF(N341="základní",J341,0)</f>
        <v>0</v>
      </c>
      <c r="BF341" s="227">
        <f>IF(N341="snížená",J341,0)</f>
        <v>0</v>
      </c>
      <c r="BG341" s="227">
        <f>IF(N341="zákl. přenesená",J341,0)</f>
        <v>0</v>
      </c>
      <c r="BH341" s="227">
        <f>IF(N341="sníž. přenesená",J341,0)</f>
        <v>0</v>
      </c>
      <c r="BI341" s="227">
        <f>IF(N341="nulová",J341,0)</f>
        <v>0</v>
      </c>
      <c r="BJ341" s="16" t="s">
        <v>78</v>
      </c>
      <c r="BK341" s="227">
        <f>ROUND(I341*H341,2)</f>
        <v>0</v>
      </c>
      <c r="BL341" s="16" t="s">
        <v>1977</v>
      </c>
      <c r="BM341" s="226" t="s">
        <v>2102</v>
      </c>
    </row>
    <row r="342" s="2" customFormat="1">
      <c r="A342" s="37"/>
      <c r="B342" s="38"/>
      <c r="C342" s="39"/>
      <c r="D342" s="228" t="s">
        <v>160</v>
      </c>
      <c r="E342" s="39"/>
      <c r="F342" s="239" t="s">
        <v>2103</v>
      </c>
      <c r="G342" s="39"/>
      <c r="H342" s="39"/>
      <c r="I342" s="230"/>
      <c r="J342" s="39"/>
      <c r="K342" s="39"/>
      <c r="L342" s="43"/>
      <c r="M342" s="231"/>
      <c r="N342" s="232"/>
      <c r="O342" s="90"/>
      <c r="P342" s="90"/>
      <c r="Q342" s="90"/>
      <c r="R342" s="90"/>
      <c r="S342" s="90"/>
      <c r="T342" s="91"/>
      <c r="U342" s="37"/>
      <c r="V342" s="37"/>
      <c r="W342" s="37"/>
      <c r="X342" s="37"/>
      <c r="Y342" s="37"/>
      <c r="Z342" s="37"/>
      <c r="AA342" s="37"/>
      <c r="AB342" s="37"/>
      <c r="AC342" s="37"/>
      <c r="AD342" s="37"/>
      <c r="AE342" s="37"/>
      <c r="AT342" s="16" t="s">
        <v>160</v>
      </c>
      <c r="AU342" s="16" t="s">
        <v>78</v>
      </c>
    </row>
    <row r="343" s="2" customFormat="1" ht="16.5" customHeight="1">
      <c r="A343" s="37"/>
      <c r="B343" s="38"/>
      <c r="C343" s="215" t="s">
        <v>733</v>
      </c>
      <c r="D343" s="215" t="s">
        <v>129</v>
      </c>
      <c r="E343" s="216" t="s">
        <v>2104</v>
      </c>
      <c r="F343" s="217" t="s">
        <v>2105</v>
      </c>
      <c r="G343" s="218" t="s">
        <v>243</v>
      </c>
      <c r="H343" s="219">
        <v>46</v>
      </c>
      <c r="I343" s="220"/>
      <c r="J343" s="221">
        <f>ROUND(I343*H343,2)</f>
        <v>0</v>
      </c>
      <c r="K343" s="217" t="s">
        <v>1740</v>
      </c>
      <c r="L343" s="43"/>
      <c r="M343" s="222" t="s">
        <v>1</v>
      </c>
      <c r="N343" s="223" t="s">
        <v>38</v>
      </c>
      <c r="O343" s="90"/>
      <c r="P343" s="224">
        <f>O343*H343</f>
        <v>0</v>
      </c>
      <c r="Q343" s="224">
        <v>0</v>
      </c>
      <c r="R343" s="224">
        <f>Q343*H343</f>
        <v>0</v>
      </c>
      <c r="S343" s="224">
        <v>0</v>
      </c>
      <c r="T343" s="225">
        <f>S343*H343</f>
        <v>0</v>
      </c>
      <c r="U343" s="37"/>
      <c r="V343" s="37"/>
      <c r="W343" s="37"/>
      <c r="X343" s="37"/>
      <c r="Y343" s="37"/>
      <c r="Z343" s="37"/>
      <c r="AA343" s="37"/>
      <c r="AB343" s="37"/>
      <c r="AC343" s="37"/>
      <c r="AD343" s="37"/>
      <c r="AE343" s="37"/>
      <c r="AR343" s="226" t="s">
        <v>1977</v>
      </c>
      <c r="AT343" s="226" t="s">
        <v>129</v>
      </c>
      <c r="AU343" s="226" t="s">
        <v>78</v>
      </c>
      <c r="AY343" s="16" t="s">
        <v>128</v>
      </c>
      <c r="BE343" s="227">
        <f>IF(N343="základní",J343,0)</f>
        <v>0</v>
      </c>
      <c r="BF343" s="227">
        <f>IF(N343="snížená",J343,0)</f>
        <v>0</v>
      </c>
      <c r="BG343" s="227">
        <f>IF(N343="zákl. přenesená",J343,0)</f>
        <v>0</v>
      </c>
      <c r="BH343" s="227">
        <f>IF(N343="sníž. přenesená",J343,0)</f>
        <v>0</v>
      </c>
      <c r="BI343" s="227">
        <f>IF(N343="nulová",J343,0)</f>
        <v>0</v>
      </c>
      <c r="BJ343" s="16" t="s">
        <v>78</v>
      </c>
      <c r="BK343" s="227">
        <f>ROUND(I343*H343,2)</f>
        <v>0</v>
      </c>
      <c r="BL343" s="16" t="s">
        <v>1977</v>
      </c>
      <c r="BM343" s="226" t="s">
        <v>2106</v>
      </c>
    </row>
    <row r="344" s="2" customFormat="1">
      <c r="A344" s="37"/>
      <c r="B344" s="38"/>
      <c r="C344" s="39"/>
      <c r="D344" s="228" t="s">
        <v>160</v>
      </c>
      <c r="E344" s="39"/>
      <c r="F344" s="239" t="s">
        <v>2107</v>
      </c>
      <c r="G344" s="39"/>
      <c r="H344" s="39"/>
      <c r="I344" s="230"/>
      <c r="J344" s="39"/>
      <c r="K344" s="39"/>
      <c r="L344" s="43"/>
      <c r="M344" s="231"/>
      <c r="N344" s="232"/>
      <c r="O344" s="90"/>
      <c r="P344" s="90"/>
      <c r="Q344" s="90"/>
      <c r="R344" s="90"/>
      <c r="S344" s="90"/>
      <c r="T344" s="91"/>
      <c r="U344" s="37"/>
      <c r="V344" s="37"/>
      <c r="W344" s="37"/>
      <c r="X344" s="37"/>
      <c r="Y344" s="37"/>
      <c r="Z344" s="37"/>
      <c r="AA344" s="37"/>
      <c r="AB344" s="37"/>
      <c r="AC344" s="37"/>
      <c r="AD344" s="37"/>
      <c r="AE344" s="37"/>
      <c r="AT344" s="16" t="s">
        <v>160</v>
      </c>
      <c r="AU344" s="16" t="s">
        <v>78</v>
      </c>
    </row>
    <row r="345" s="2" customFormat="1" ht="16.5" customHeight="1">
      <c r="A345" s="37"/>
      <c r="B345" s="38"/>
      <c r="C345" s="215" t="s">
        <v>1309</v>
      </c>
      <c r="D345" s="215" t="s">
        <v>129</v>
      </c>
      <c r="E345" s="216" t="s">
        <v>2108</v>
      </c>
      <c r="F345" s="217" t="s">
        <v>2109</v>
      </c>
      <c r="G345" s="218" t="s">
        <v>243</v>
      </c>
      <c r="H345" s="219">
        <v>46</v>
      </c>
      <c r="I345" s="220"/>
      <c r="J345" s="221">
        <f>ROUND(I345*H345,2)</f>
        <v>0</v>
      </c>
      <c r="K345" s="217" t="s">
        <v>1740</v>
      </c>
      <c r="L345" s="43"/>
      <c r="M345" s="222" t="s">
        <v>1</v>
      </c>
      <c r="N345" s="223" t="s">
        <v>38</v>
      </c>
      <c r="O345" s="90"/>
      <c r="P345" s="224">
        <f>O345*H345</f>
        <v>0</v>
      </c>
      <c r="Q345" s="224">
        <v>0</v>
      </c>
      <c r="R345" s="224">
        <f>Q345*H345</f>
        <v>0</v>
      </c>
      <c r="S345" s="224">
        <v>0</v>
      </c>
      <c r="T345" s="225">
        <f>S345*H345</f>
        <v>0</v>
      </c>
      <c r="U345" s="37"/>
      <c r="V345" s="37"/>
      <c r="W345" s="37"/>
      <c r="X345" s="37"/>
      <c r="Y345" s="37"/>
      <c r="Z345" s="37"/>
      <c r="AA345" s="37"/>
      <c r="AB345" s="37"/>
      <c r="AC345" s="37"/>
      <c r="AD345" s="37"/>
      <c r="AE345" s="37"/>
      <c r="AR345" s="226" t="s">
        <v>1977</v>
      </c>
      <c r="AT345" s="226" t="s">
        <v>129</v>
      </c>
      <c r="AU345" s="226" t="s">
        <v>78</v>
      </c>
      <c r="AY345" s="16" t="s">
        <v>128</v>
      </c>
      <c r="BE345" s="227">
        <f>IF(N345="základní",J345,0)</f>
        <v>0</v>
      </c>
      <c r="BF345" s="227">
        <f>IF(N345="snížená",J345,0)</f>
        <v>0</v>
      </c>
      <c r="BG345" s="227">
        <f>IF(N345="zákl. přenesená",J345,0)</f>
        <v>0</v>
      </c>
      <c r="BH345" s="227">
        <f>IF(N345="sníž. přenesená",J345,0)</f>
        <v>0</v>
      </c>
      <c r="BI345" s="227">
        <f>IF(N345="nulová",J345,0)</f>
        <v>0</v>
      </c>
      <c r="BJ345" s="16" t="s">
        <v>78</v>
      </c>
      <c r="BK345" s="227">
        <f>ROUND(I345*H345,2)</f>
        <v>0</v>
      </c>
      <c r="BL345" s="16" t="s">
        <v>1977</v>
      </c>
      <c r="BM345" s="226" t="s">
        <v>2110</v>
      </c>
    </row>
    <row r="346" s="2" customFormat="1">
      <c r="A346" s="37"/>
      <c r="B346" s="38"/>
      <c r="C346" s="39"/>
      <c r="D346" s="228" t="s">
        <v>160</v>
      </c>
      <c r="E346" s="39"/>
      <c r="F346" s="239" t="s">
        <v>2111</v>
      </c>
      <c r="G346" s="39"/>
      <c r="H346" s="39"/>
      <c r="I346" s="230"/>
      <c r="J346" s="39"/>
      <c r="K346" s="39"/>
      <c r="L346" s="43"/>
      <c r="M346" s="231"/>
      <c r="N346" s="232"/>
      <c r="O346" s="90"/>
      <c r="P346" s="90"/>
      <c r="Q346" s="90"/>
      <c r="R346" s="90"/>
      <c r="S346" s="90"/>
      <c r="T346" s="91"/>
      <c r="U346" s="37"/>
      <c r="V346" s="37"/>
      <c r="W346" s="37"/>
      <c r="X346" s="37"/>
      <c r="Y346" s="37"/>
      <c r="Z346" s="37"/>
      <c r="AA346" s="37"/>
      <c r="AB346" s="37"/>
      <c r="AC346" s="37"/>
      <c r="AD346" s="37"/>
      <c r="AE346" s="37"/>
      <c r="AT346" s="16" t="s">
        <v>160</v>
      </c>
      <c r="AU346" s="16" t="s">
        <v>78</v>
      </c>
    </row>
    <row r="347" s="12" customFormat="1" ht="25.92" customHeight="1">
      <c r="A347" s="12"/>
      <c r="B347" s="201"/>
      <c r="C347" s="202"/>
      <c r="D347" s="203" t="s">
        <v>72</v>
      </c>
      <c r="E347" s="204" t="s">
        <v>101</v>
      </c>
      <c r="F347" s="204" t="s">
        <v>2112</v>
      </c>
      <c r="G347" s="202"/>
      <c r="H347" s="202"/>
      <c r="I347" s="205"/>
      <c r="J347" s="206">
        <f>BK347</f>
        <v>0</v>
      </c>
      <c r="K347" s="202"/>
      <c r="L347" s="207"/>
      <c r="M347" s="208"/>
      <c r="N347" s="209"/>
      <c r="O347" s="209"/>
      <c r="P347" s="210">
        <f>P348+P355+P358</f>
        <v>0</v>
      </c>
      <c r="Q347" s="209"/>
      <c r="R347" s="210">
        <f>R348+R355+R358</f>
        <v>0</v>
      </c>
      <c r="S347" s="209"/>
      <c r="T347" s="211">
        <f>T348+T355+T358</f>
        <v>0</v>
      </c>
      <c r="U347" s="12"/>
      <c r="V347" s="12"/>
      <c r="W347" s="12"/>
      <c r="X347" s="12"/>
      <c r="Y347" s="12"/>
      <c r="Z347" s="12"/>
      <c r="AA347" s="12"/>
      <c r="AB347" s="12"/>
      <c r="AC347" s="12"/>
      <c r="AD347" s="12"/>
      <c r="AE347" s="12"/>
      <c r="AR347" s="212" t="s">
        <v>91</v>
      </c>
      <c r="AT347" s="213" t="s">
        <v>72</v>
      </c>
      <c r="AU347" s="213" t="s">
        <v>73</v>
      </c>
      <c r="AY347" s="212" t="s">
        <v>128</v>
      </c>
      <c r="BK347" s="214">
        <f>BK348+BK355+BK358</f>
        <v>0</v>
      </c>
    </row>
    <row r="348" s="12" customFormat="1" ht="22.8" customHeight="1">
      <c r="A348" s="12"/>
      <c r="B348" s="201"/>
      <c r="C348" s="202"/>
      <c r="D348" s="203" t="s">
        <v>72</v>
      </c>
      <c r="E348" s="233" t="s">
        <v>2113</v>
      </c>
      <c r="F348" s="233" t="s">
        <v>2114</v>
      </c>
      <c r="G348" s="202"/>
      <c r="H348" s="202"/>
      <c r="I348" s="205"/>
      <c r="J348" s="234">
        <f>BK348</f>
        <v>0</v>
      </c>
      <c r="K348" s="202"/>
      <c r="L348" s="207"/>
      <c r="M348" s="208"/>
      <c r="N348" s="209"/>
      <c r="O348" s="209"/>
      <c r="P348" s="210">
        <f>SUM(P349:P354)</f>
        <v>0</v>
      </c>
      <c r="Q348" s="209"/>
      <c r="R348" s="210">
        <f>SUM(R349:R354)</f>
        <v>0</v>
      </c>
      <c r="S348" s="209"/>
      <c r="T348" s="211">
        <f>SUM(T349:T354)</f>
        <v>0</v>
      </c>
      <c r="U348" s="12"/>
      <c r="V348" s="12"/>
      <c r="W348" s="12"/>
      <c r="X348" s="12"/>
      <c r="Y348" s="12"/>
      <c r="Z348" s="12"/>
      <c r="AA348" s="12"/>
      <c r="AB348" s="12"/>
      <c r="AC348" s="12"/>
      <c r="AD348" s="12"/>
      <c r="AE348" s="12"/>
      <c r="AR348" s="212" t="s">
        <v>91</v>
      </c>
      <c r="AT348" s="213" t="s">
        <v>72</v>
      </c>
      <c r="AU348" s="213" t="s">
        <v>78</v>
      </c>
      <c r="AY348" s="212" t="s">
        <v>128</v>
      </c>
      <c r="BK348" s="214">
        <f>SUM(BK349:BK354)</f>
        <v>0</v>
      </c>
    </row>
    <row r="349" s="2" customFormat="1" ht="16.5" customHeight="1">
      <c r="A349" s="37"/>
      <c r="B349" s="38"/>
      <c r="C349" s="215" t="s">
        <v>1312</v>
      </c>
      <c r="D349" s="215" t="s">
        <v>129</v>
      </c>
      <c r="E349" s="216" t="s">
        <v>2115</v>
      </c>
      <c r="F349" s="217" t="s">
        <v>2116</v>
      </c>
      <c r="G349" s="218" t="s">
        <v>132</v>
      </c>
      <c r="H349" s="219">
        <v>1</v>
      </c>
      <c r="I349" s="220"/>
      <c r="J349" s="221">
        <f>ROUND(I349*H349,2)</f>
        <v>0</v>
      </c>
      <c r="K349" s="217" t="s">
        <v>1740</v>
      </c>
      <c r="L349" s="43"/>
      <c r="M349" s="222" t="s">
        <v>1</v>
      </c>
      <c r="N349" s="223" t="s">
        <v>38</v>
      </c>
      <c r="O349" s="90"/>
      <c r="P349" s="224">
        <f>O349*H349</f>
        <v>0</v>
      </c>
      <c r="Q349" s="224">
        <v>0</v>
      </c>
      <c r="R349" s="224">
        <f>Q349*H349</f>
        <v>0</v>
      </c>
      <c r="S349" s="224">
        <v>0</v>
      </c>
      <c r="T349" s="225">
        <f>S349*H349</f>
        <v>0</v>
      </c>
      <c r="U349" s="37"/>
      <c r="V349" s="37"/>
      <c r="W349" s="37"/>
      <c r="X349" s="37"/>
      <c r="Y349" s="37"/>
      <c r="Z349" s="37"/>
      <c r="AA349" s="37"/>
      <c r="AB349" s="37"/>
      <c r="AC349" s="37"/>
      <c r="AD349" s="37"/>
      <c r="AE349" s="37"/>
      <c r="AR349" s="226" t="s">
        <v>2117</v>
      </c>
      <c r="AT349" s="226" t="s">
        <v>129</v>
      </c>
      <c r="AU349" s="226" t="s">
        <v>82</v>
      </c>
      <c r="AY349" s="16" t="s">
        <v>128</v>
      </c>
      <c r="BE349" s="227">
        <f>IF(N349="základní",J349,0)</f>
        <v>0</v>
      </c>
      <c r="BF349" s="227">
        <f>IF(N349="snížená",J349,0)</f>
        <v>0</v>
      </c>
      <c r="BG349" s="227">
        <f>IF(N349="zákl. přenesená",J349,0)</f>
        <v>0</v>
      </c>
      <c r="BH349" s="227">
        <f>IF(N349="sníž. přenesená",J349,0)</f>
        <v>0</v>
      </c>
      <c r="BI349" s="227">
        <f>IF(N349="nulová",J349,0)</f>
        <v>0</v>
      </c>
      <c r="BJ349" s="16" t="s">
        <v>78</v>
      </c>
      <c r="BK349" s="227">
        <f>ROUND(I349*H349,2)</f>
        <v>0</v>
      </c>
      <c r="BL349" s="16" t="s">
        <v>2117</v>
      </c>
      <c r="BM349" s="226" t="s">
        <v>2118</v>
      </c>
    </row>
    <row r="350" s="2" customFormat="1">
      <c r="A350" s="37"/>
      <c r="B350" s="38"/>
      <c r="C350" s="39"/>
      <c r="D350" s="228" t="s">
        <v>160</v>
      </c>
      <c r="E350" s="39"/>
      <c r="F350" s="239" t="s">
        <v>2116</v>
      </c>
      <c r="G350" s="39"/>
      <c r="H350" s="39"/>
      <c r="I350" s="230"/>
      <c r="J350" s="39"/>
      <c r="K350" s="39"/>
      <c r="L350" s="43"/>
      <c r="M350" s="231"/>
      <c r="N350" s="232"/>
      <c r="O350" s="90"/>
      <c r="P350" s="90"/>
      <c r="Q350" s="90"/>
      <c r="R350" s="90"/>
      <c r="S350" s="90"/>
      <c r="T350" s="91"/>
      <c r="U350" s="37"/>
      <c r="V350" s="37"/>
      <c r="W350" s="37"/>
      <c r="X350" s="37"/>
      <c r="Y350" s="37"/>
      <c r="Z350" s="37"/>
      <c r="AA350" s="37"/>
      <c r="AB350" s="37"/>
      <c r="AC350" s="37"/>
      <c r="AD350" s="37"/>
      <c r="AE350" s="37"/>
      <c r="AT350" s="16" t="s">
        <v>160</v>
      </c>
      <c r="AU350" s="16" t="s">
        <v>82</v>
      </c>
    </row>
    <row r="351" s="2" customFormat="1" ht="16.5" customHeight="1">
      <c r="A351" s="37"/>
      <c r="B351" s="38"/>
      <c r="C351" s="215" t="s">
        <v>1314</v>
      </c>
      <c r="D351" s="215" t="s">
        <v>129</v>
      </c>
      <c r="E351" s="216" t="s">
        <v>2119</v>
      </c>
      <c r="F351" s="217" t="s">
        <v>2120</v>
      </c>
      <c r="G351" s="218" t="s">
        <v>132</v>
      </c>
      <c r="H351" s="219">
        <v>1</v>
      </c>
      <c r="I351" s="220"/>
      <c r="J351" s="221">
        <f>ROUND(I351*H351,2)</f>
        <v>0</v>
      </c>
      <c r="K351" s="217" t="s">
        <v>1740</v>
      </c>
      <c r="L351" s="43"/>
      <c r="M351" s="222" t="s">
        <v>1</v>
      </c>
      <c r="N351" s="223" t="s">
        <v>38</v>
      </c>
      <c r="O351" s="90"/>
      <c r="P351" s="224">
        <f>O351*H351</f>
        <v>0</v>
      </c>
      <c r="Q351" s="224">
        <v>0</v>
      </c>
      <c r="R351" s="224">
        <f>Q351*H351</f>
        <v>0</v>
      </c>
      <c r="S351" s="224">
        <v>0</v>
      </c>
      <c r="T351" s="225">
        <f>S351*H351</f>
        <v>0</v>
      </c>
      <c r="U351" s="37"/>
      <c r="V351" s="37"/>
      <c r="W351" s="37"/>
      <c r="X351" s="37"/>
      <c r="Y351" s="37"/>
      <c r="Z351" s="37"/>
      <c r="AA351" s="37"/>
      <c r="AB351" s="37"/>
      <c r="AC351" s="37"/>
      <c r="AD351" s="37"/>
      <c r="AE351" s="37"/>
      <c r="AR351" s="226" t="s">
        <v>2117</v>
      </c>
      <c r="AT351" s="226" t="s">
        <v>129</v>
      </c>
      <c r="AU351" s="226" t="s">
        <v>82</v>
      </c>
      <c r="AY351" s="16" t="s">
        <v>128</v>
      </c>
      <c r="BE351" s="227">
        <f>IF(N351="základní",J351,0)</f>
        <v>0</v>
      </c>
      <c r="BF351" s="227">
        <f>IF(N351="snížená",J351,0)</f>
        <v>0</v>
      </c>
      <c r="BG351" s="227">
        <f>IF(N351="zákl. přenesená",J351,0)</f>
        <v>0</v>
      </c>
      <c r="BH351" s="227">
        <f>IF(N351="sníž. přenesená",J351,0)</f>
        <v>0</v>
      </c>
      <c r="BI351" s="227">
        <f>IF(N351="nulová",J351,0)</f>
        <v>0</v>
      </c>
      <c r="BJ351" s="16" t="s">
        <v>78</v>
      </c>
      <c r="BK351" s="227">
        <f>ROUND(I351*H351,2)</f>
        <v>0</v>
      </c>
      <c r="BL351" s="16" t="s">
        <v>2117</v>
      </c>
      <c r="BM351" s="226" t="s">
        <v>2121</v>
      </c>
    </row>
    <row r="352" s="2" customFormat="1">
      <c r="A352" s="37"/>
      <c r="B352" s="38"/>
      <c r="C352" s="39"/>
      <c r="D352" s="228" t="s">
        <v>160</v>
      </c>
      <c r="E352" s="39"/>
      <c r="F352" s="239" t="s">
        <v>2120</v>
      </c>
      <c r="G352" s="39"/>
      <c r="H352" s="39"/>
      <c r="I352" s="230"/>
      <c r="J352" s="39"/>
      <c r="K352" s="39"/>
      <c r="L352" s="43"/>
      <c r="M352" s="231"/>
      <c r="N352" s="232"/>
      <c r="O352" s="90"/>
      <c r="P352" s="90"/>
      <c r="Q352" s="90"/>
      <c r="R352" s="90"/>
      <c r="S352" s="90"/>
      <c r="T352" s="91"/>
      <c r="U352" s="37"/>
      <c r="V352" s="37"/>
      <c r="W352" s="37"/>
      <c r="X352" s="37"/>
      <c r="Y352" s="37"/>
      <c r="Z352" s="37"/>
      <c r="AA352" s="37"/>
      <c r="AB352" s="37"/>
      <c r="AC352" s="37"/>
      <c r="AD352" s="37"/>
      <c r="AE352" s="37"/>
      <c r="AT352" s="16" t="s">
        <v>160</v>
      </c>
      <c r="AU352" s="16" t="s">
        <v>82</v>
      </c>
    </row>
    <row r="353" s="2" customFormat="1" ht="16.5" customHeight="1">
      <c r="A353" s="37"/>
      <c r="B353" s="38"/>
      <c r="C353" s="215" t="s">
        <v>1316</v>
      </c>
      <c r="D353" s="215" t="s">
        <v>129</v>
      </c>
      <c r="E353" s="216" t="s">
        <v>2122</v>
      </c>
      <c r="F353" s="217" t="s">
        <v>2123</v>
      </c>
      <c r="G353" s="218" t="s">
        <v>132</v>
      </c>
      <c r="H353" s="219">
        <v>1</v>
      </c>
      <c r="I353" s="220"/>
      <c r="J353" s="221">
        <f>ROUND(I353*H353,2)</f>
        <v>0</v>
      </c>
      <c r="K353" s="217" t="s">
        <v>1740</v>
      </c>
      <c r="L353" s="43"/>
      <c r="M353" s="222" t="s">
        <v>1</v>
      </c>
      <c r="N353" s="223" t="s">
        <v>38</v>
      </c>
      <c r="O353" s="90"/>
      <c r="P353" s="224">
        <f>O353*H353</f>
        <v>0</v>
      </c>
      <c r="Q353" s="224">
        <v>0</v>
      </c>
      <c r="R353" s="224">
        <f>Q353*H353</f>
        <v>0</v>
      </c>
      <c r="S353" s="224">
        <v>0</v>
      </c>
      <c r="T353" s="225">
        <f>S353*H353</f>
        <v>0</v>
      </c>
      <c r="U353" s="37"/>
      <c r="V353" s="37"/>
      <c r="W353" s="37"/>
      <c r="X353" s="37"/>
      <c r="Y353" s="37"/>
      <c r="Z353" s="37"/>
      <c r="AA353" s="37"/>
      <c r="AB353" s="37"/>
      <c r="AC353" s="37"/>
      <c r="AD353" s="37"/>
      <c r="AE353" s="37"/>
      <c r="AR353" s="226" t="s">
        <v>2117</v>
      </c>
      <c r="AT353" s="226" t="s">
        <v>129</v>
      </c>
      <c r="AU353" s="226" t="s">
        <v>82</v>
      </c>
      <c r="AY353" s="16" t="s">
        <v>128</v>
      </c>
      <c r="BE353" s="227">
        <f>IF(N353="základní",J353,0)</f>
        <v>0</v>
      </c>
      <c r="BF353" s="227">
        <f>IF(N353="snížená",J353,0)</f>
        <v>0</v>
      </c>
      <c r="BG353" s="227">
        <f>IF(N353="zákl. přenesená",J353,0)</f>
        <v>0</v>
      </c>
      <c r="BH353" s="227">
        <f>IF(N353="sníž. přenesená",J353,0)</f>
        <v>0</v>
      </c>
      <c r="BI353" s="227">
        <f>IF(N353="nulová",J353,0)</f>
        <v>0</v>
      </c>
      <c r="BJ353" s="16" t="s">
        <v>78</v>
      </c>
      <c r="BK353" s="227">
        <f>ROUND(I353*H353,2)</f>
        <v>0</v>
      </c>
      <c r="BL353" s="16" t="s">
        <v>2117</v>
      </c>
      <c r="BM353" s="226" t="s">
        <v>2124</v>
      </c>
    </row>
    <row r="354" s="2" customFormat="1">
      <c r="A354" s="37"/>
      <c r="B354" s="38"/>
      <c r="C354" s="39"/>
      <c r="D354" s="228" t="s">
        <v>160</v>
      </c>
      <c r="E354" s="39"/>
      <c r="F354" s="239" t="s">
        <v>2123</v>
      </c>
      <c r="G354" s="39"/>
      <c r="H354" s="39"/>
      <c r="I354" s="230"/>
      <c r="J354" s="39"/>
      <c r="K354" s="39"/>
      <c r="L354" s="43"/>
      <c r="M354" s="231"/>
      <c r="N354" s="232"/>
      <c r="O354" s="90"/>
      <c r="P354" s="90"/>
      <c r="Q354" s="90"/>
      <c r="R354" s="90"/>
      <c r="S354" s="90"/>
      <c r="T354" s="91"/>
      <c r="U354" s="37"/>
      <c r="V354" s="37"/>
      <c r="W354" s="37"/>
      <c r="X354" s="37"/>
      <c r="Y354" s="37"/>
      <c r="Z354" s="37"/>
      <c r="AA354" s="37"/>
      <c r="AB354" s="37"/>
      <c r="AC354" s="37"/>
      <c r="AD354" s="37"/>
      <c r="AE354" s="37"/>
      <c r="AT354" s="16" t="s">
        <v>160</v>
      </c>
      <c r="AU354" s="16" t="s">
        <v>82</v>
      </c>
    </row>
    <row r="355" s="12" customFormat="1" ht="22.8" customHeight="1">
      <c r="A355" s="12"/>
      <c r="B355" s="201"/>
      <c r="C355" s="202"/>
      <c r="D355" s="203" t="s">
        <v>72</v>
      </c>
      <c r="E355" s="233" t="s">
        <v>2125</v>
      </c>
      <c r="F355" s="233" t="s">
        <v>2126</v>
      </c>
      <c r="G355" s="202"/>
      <c r="H355" s="202"/>
      <c r="I355" s="205"/>
      <c r="J355" s="234">
        <f>BK355</f>
        <v>0</v>
      </c>
      <c r="K355" s="202"/>
      <c r="L355" s="207"/>
      <c r="M355" s="208"/>
      <c r="N355" s="209"/>
      <c r="O355" s="209"/>
      <c r="P355" s="210">
        <f>SUM(P356:P357)</f>
        <v>0</v>
      </c>
      <c r="Q355" s="209"/>
      <c r="R355" s="210">
        <f>SUM(R356:R357)</f>
        <v>0</v>
      </c>
      <c r="S355" s="209"/>
      <c r="T355" s="211">
        <f>SUM(T356:T357)</f>
        <v>0</v>
      </c>
      <c r="U355" s="12"/>
      <c r="V355" s="12"/>
      <c r="W355" s="12"/>
      <c r="X355" s="12"/>
      <c r="Y355" s="12"/>
      <c r="Z355" s="12"/>
      <c r="AA355" s="12"/>
      <c r="AB355" s="12"/>
      <c r="AC355" s="12"/>
      <c r="AD355" s="12"/>
      <c r="AE355" s="12"/>
      <c r="AR355" s="212" t="s">
        <v>91</v>
      </c>
      <c r="AT355" s="213" t="s">
        <v>72</v>
      </c>
      <c r="AU355" s="213" t="s">
        <v>78</v>
      </c>
      <c r="AY355" s="212" t="s">
        <v>128</v>
      </c>
      <c r="BK355" s="214">
        <f>SUM(BK356:BK357)</f>
        <v>0</v>
      </c>
    </row>
    <row r="356" s="2" customFormat="1" ht="16.5" customHeight="1">
      <c r="A356" s="37"/>
      <c r="B356" s="38"/>
      <c r="C356" s="215" t="s">
        <v>1319</v>
      </c>
      <c r="D356" s="215" t="s">
        <v>129</v>
      </c>
      <c r="E356" s="216" t="s">
        <v>2127</v>
      </c>
      <c r="F356" s="217" t="s">
        <v>2128</v>
      </c>
      <c r="G356" s="218" t="s">
        <v>132</v>
      </c>
      <c r="H356" s="219">
        <v>1</v>
      </c>
      <c r="I356" s="220"/>
      <c r="J356" s="221">
        <f>ROUND(I356*H356,2)</f>
        <v>0</v>
      </c>
      <c r="K356" s="217" t="s">
        <v>1740</v>
      </c>
      <c r="L356" s="43"/>
      <c r="M356" s="222" t="s">
        <v>1</v>
      </c>
      <c r="N356" s="223" t="s">
        <v>38</v>
      </c>
      <c r="O356" s="90"/>
      <c r="P356" s="224">
        <f>O356*H356</f>
        <v>0</v>
      </c>
      <c r="Q356" s="224">
        <v>0</v>
      </c>
      <c r="R356" s="224">
        <f>Q356*H356</f>
        <v>0</v>
      </c>
      <c r="S356" s="224">
        <v>0</v>
      </c>
      <c r="T356" s="225">
        <f>S356*H356</f>
        <v>0</v>
      </c>
      <c r="U356" s="37"/>
      <c r="V356" s="37"/>
      <c r="W356" s="37"/>
      <c r="X356" s="37"/>
      <c r="Y356" s="37"/>
      <c r="Z356" s="37"/>
      <c r="AA356" s="37"/>
      <c r="AB356" s="37"/>
      <c r="AC356" s="37"/>
      <c r="AD356" s="37"/>
      <c r="AE356" s="37"/>
      <c r="AR356" s="226" t="s">
        <v>2117</v>
      </c>
      <c r="AT356" s="226" t="s">
        <v>129</v>
      </c>
      <c r="AU356" s="226" t="s">
        <v>82</v>
      </c>
      <c r="AY356" s="16" t="s">
        <v>128</v>
      </c>
      <c r="BE356" s="227">
        <f>IF(N356="základní",J356,0)</f>
        <v>0</v>
      </c>
      <c r="BF356" s="227">
        <f>IF(N356="snížená",J356,0)</f>
        <v>0</v>
      </c>
      <c r="BG356" s="227">
        <f>IF(N356="zákl. přenesená",J356,0)</f>
        <v>0</v>
      </c>
      <c r="BH356" s="227">
        <f>IF(N356="sníž. přenesená",J356,0)</f>
        <v>0</v>
      </c>
      <c r="BI356" s="227">
        <f>IF(N356="nulová",J356,0)</f>
        <v>0</v>
      </c>
      <c r="BJ356" s="16" t="s">
        <v>78</v>
      </c>
      <c r="BK356" s="227">
        <f>ROUND(I356*H356,2)</f>
        <v>0</v>
      </c>
      <c r="BL356" s="16" t="s">
        <v>2117</v>
      </c>
      <c r="BM356" s="226" t="s">
        <v>2129</v>
      </c>
    </row>
    <row r="357" s="2" customFormat="1">
      <c r="A357" s="37"/>
      <c r="B357" s="38"/>
      <c r="C357" s="39"/>
      <c r="D357" s="228" t="s">
        <v>160</v>
      </c>
      <c r="E357" s="39"/>
      <c r="F357" s="239" t="s">
        <v>2128</v>
      </c>
      <c r="G357" s="39"/>
      <c r="H357" s="39"/>
      <c r="I357" s="230"/>
      <c r="J357" s="39"/>
      <c r="K357" s="39"/>
      <c r="L357" s="43"/>
      <c r="M357" s="231"/>
      <c r="N357" s="232"/>
      <c r="O357" s="90"/>
      <c r="P357" s="90"/>
      <c r="Q357" s="90"/>
      <c r="R357" s="90"/>
      <c r="S357" s="90"/>
      <c r="T357" s="91"/>
      <c r="U357" s="37"/>
      <c r="V357" s="37"/>
      <c r="W357" s="37"/>
      <c r="X357" s="37"/>
      <c r="Y357" s="37"/>
      <c r="Z357" s="37"/>
      <c r="AA357" s="37"/>
      <c r="AB357" s="37"/>
      <c r="AC357" s="37"/>
      <c r="AD357" s="37"/>
      <c r="AE357" s="37"/>
      <c r="AT357" s="16" t="s">
        <v>160</v>
      </c>
      <c r="AU357" s="16" t="s">
        <v>82</v>
      </c>
    </row>
    <row r="358" s="12" customFormat="1" ht="22.8" customHeight="1">
      <c r="A358" s="12"/>
      <c r="B358" s="201"/>
      <c r="C358" s="202"/>
      <c r="D358" s="203" t="s">
        <v>72</v>
      </c>
      <c r="E358" s="233" t="s">
        <v>2130</v>
      </c>
      <c r="F358" s="233" t="s">
        <v>2131</v>
      </c>
      <c r="G358" s="202"/>
      <c r="H358" s="202"/>
      <c r="I358" s="205"/>
      <c r="J358" s="234">
        <f>BK358</f>
        <v>0</v>
      </c>
      <c r="K358" s="202"/>
      <c r="L358" s="207"/>
      <c r="M358" s="208"/>
      <c r="N358" s="209"/>
      <c r="O358" s="209"/>
      <c r="P358" s="210">
        <f>SUM(P359:P366)</f>
        <v>0</v>
      </c>
      <c r="Q358" s="209"/>
      <c r="R358" s="210">
        <f>SUM(R359:R366)</f>
        <v>0</v>
      </c>
      <c r="S358" s="209"/>
      <c r="T358" s="211">
        <f>SUM(T359:T366)</f>
        <v>0</v>
      </c>
      <c r="U358" s="12"/>
      <c r="V358" s="12"/>
      <c r="W358" s="12"/>
      <c r="X358" s="12"/>
      <c r="Y358" s="12"/>
      <c r="Z358" s="12"/>
      <c r="AA358" s="12"/>
      <c r="AB358" s="12"/>
      <c r="AC358" s="12"/>
      <c r="AD358" s="12"/>
      <c r="AE358" s="12"/>
      <c r="AR358" s="212" t="s">
        <v>91</v>
      </c>
      <c r="AT358" s="213" t="s">
        <v>72</v>
      </c>
      <c r="AU358" s="213" t="s">
        <v>78</v>
      </c>
      <c r="AY358" s="212" t="s">
        <v>128</v>
      </c>
      <c r="BK358" s="214">
        <f>SUM(BK359:BK366)</f>
        <v>0</v>
      </c>
    </row>
    <row r="359" s="2" customFormat="1" ht="16.5" customHeight="1">
      <c r="A359" s="37"/>
      <c r="B359" s="38"/>
      <c r="C359" s="215" t="s">
        <v>1322</v>
      </c>
      <c r="D359" s="215" t="s">
        <v>129</v>
      </c>
      <c r="E359" s="216" t="s">
        <v>2132</v>
      </c>
      <c r="F359" s="217" t="s">
        <v>2133</v>
      </c>
      <c r="G359" s="218" t="s">
        <v>132</v>
      </c>
      <c r="H359" s="219">
        <v>1</v>
      </c>
      <c r="I359" s="220"/>
      <c r="J359" s="221">
        <f>ROUND(I359*H359,2)</f>
        <v>0</v>
      </c>
      <c r="K359" s="217" t="s">
        <v>1740</v>
      </c>
      <c r="L359" s="43"/>
      <c r="M359" s="222" t="s">
        <v>1</v>
      </c>
      <c r="N359" s="223" t="s">
        <v>38</v>
      </c>
      <c r="O359" s="90"/>
      <c r="P359" s="224">
        <f>O359*H359</f>
        <v>0</v>
      </c>
      <c r="Q359" s="224">
        <v>0</v>
      </c>
      <c r="R359" s="224">
        <f>Q359*H359</f>
        <v>0</v>
      </c>
      <c r="S359" s="224">
        <v>0</v>
      </c>
      <c r="T359" s="225">
        <f>S359*H359</f>
        <v>0</v>
      </c>
      <c r="U359" s="37"/>
      <c r="V359" s="37"/>
      <c r="W359" s="37"/>
      <c r="X359" s="37"/>
      <c r="Y359" s="37"/>
      <c r="Z359" s="37"/>
      <c r="AA359" s="37"/>
      <c r="AB359" s="37"/>
      <c r="AC359" s="37"/>
      <c r="AD359" s="37"/>
      <c r="AE359" s="37"/>
      <c r="AR359" s="226" t="s">
        <v>2117</v>
      </c>
      <c r="AT359" s="226" t="s">
        <v>129</v>
      </c>
      <c r="AU359" s="226" t="s">
        <v>82</v>
      </c>
      <c r="AY359" s="16" t="s">
        <v>128</v>
      </c>
      <c r="BE359" s="227">
        <f>IF(N359="základní",J359,0)</f>
        <v>0</v>
      </c>
      <c r="BF359" s="227">
        <f>IF(N359="snížená",J359,0)</f>
        <v>0</v>
      </c>
      <c r="BG359" s="227">
        <f>IF(N359="zákl. přenesená",J359,0)</f>
        <v>0</v>
      </c>
      <c r="BH359" s="227">
        <f>IF(N359="sníž. přenesená",J359,0)</f>
        <v>0</v>
      </c>
      <c r="BI359" s="227">
        <f>IF(N359="nulová",J359,0)</f>
        <v>0</v>
      </c>
      <c r="BJ359" s="16" t="s">
        <v>78</v>
      </c>
      <c r="BK359" s="227">
        <f>ROUND(I359*H359,2)</f>
        <v>0</v>
      </c>
      <c r="BL359" s="16" t="s">
        <v>2117</v>
      </c>
      <c r="BM359" s="226" t="s">
        <v>2134</v>
      </c>
    </row>
    <row r="360" s="2" customFormat="1">
      <c r="A360" s="37"/>
      <c r="B360" s="38"/>
      <c r="C360" s="39"/>
      <c r="D360" s="228" t="s">
        <v>160</v>
      </c>
      <c r="E360" s="39"/>
      <c r="F360" s="239" t="s">
        <v>2133</v>
      </c>
      <c r="G360" s="39"/>
      <c r="H360" s="39"/>
      <c r="I360" s="230"/>
      <c r="J360" s="39"/>
      <c r="K360" s="39"/>
      <c r="L360" s="43"/>
      <c r="M360" s="231"/>
      <c r="N360" s="232"/>
      <c r="O360" s="90"/>
      <c r="P360" s="90"/>
      <c r="Q360" s="90"/>
      <c r="R360" s="90"/>
      <c r="S360" s="90"/>
      <c r="T360" s="91"/>
      <c r="U360" s="37"/>
      <c r="V360" s="37"/>
      <c r="W360" s="37"/>
      <c r="X360" s="37"/>
      <c r="Y360" s="37"/>
      <c r="Z360" s="37"/>
      <c r="AA360" s="37"/>
      <c r="AB360" s="37"/>
      <c r="AC360" s="37"/>
      <c r="AD360" s="37"/>
      <c r="AE360" s="37"/>
      <c r="AT360" s="16" t="s">
        <v>160</v>
      </c>
      <c r="AU360" s="16" t="s">
        <v>82</v>
      </c>
    </row>
    <row r="361" s="2" customFormat="1" ht="16.5" customHeight="1">
      <c r="A361" s="37"/>
      <c r="B361" s="38"/>
      <c r="C361" s="215" t="s">
        <v>1325</v>
      </c>
      <c r="D361" s="215" t="s">
        <v>129</v>
      </c>
      <c r="E361" s="216" t="s">
        <v>2135</v>
      </c>
      <c r="F361" s="217" t="s">
        <v>2136</v>
      </c>
      <c r="G361" s="218" t="s">
        <v>132</v>
      </c>
      <c r="H361" s="219">
        <v>1</v>
      </c>
      <c r="I361" s="220"/>
      <c r="J361" s="221">
        <f>ROUND(I361*H361,2)</f>
        <v>0</v>
      </c>
      <c r="K361" s="217" t="s">
        <v>1740</v>
      </c>
      <c r="L361" s="43"/>
      <c r="M361" s="222" t="s">
        <v>1</v>
      </c>
      <c r="N361" s="223" t="s">
        <v>38</v>
      </c>
      <c r="O361" s="90"/>
      <c r="P361" s="224">
        <f>O361*H361</f>
        <v>0</v>
      </c>
      <c r="Q361" s="224">
        <v>0</v>
      </c>
      <c r="R361" s="224">
        <f>Q361*H361</f>
        <v>0</v>
      </c>
      <c r="S361" s="224">
        <v>0</v>
      </c>
      <c r="T361" s="225">
        <f>S361*H361</f>
        <v>0</v>
      </c>
      <c r="U361" s="37"/>
      <c r="V361" s="37"/>
      <c r="W361" s="37"/>
      <c r="X361" s="37"/>
      <c r="Y361" s="37"/>
      <c r="Z361" s="37"/>
      <c r="AA361" s="37"/>
      <c r="AB361" s="37"/>
      <c r="AC361" s="37"/>
      <c r="AD361" s="37"/>
      <c r="AE361" s="37"/>
      <c r="AR361" s="226" t="s">
        <v>2117</v>
      </c>
      <c r="AT361" s="226" t="s">
        <v>129</v>
      </c>
      <c r="AU361" s="226" t="s">
        <v>82</v>
      </c>
      <c r="AY361" s="16" t="s">
        <v>128</v>
      </c>
      <c r="BE361" s="227">
        <f>IF(N361="základní",J361,0)</f>
        <v>0</v>
      </c>
      <c r="BF361" s="227">
        <f>IF(N361="snížená",J361,0)</f>
        <v>0</v>
      </c>
      <c r="BG361" s="227">
        <f>IF(N361="zákl. přenesená",J361,0)</f>
        <v>0</v>
      </c>
      <c r="BH361" s="227">
        <f>IF(N361="sníž. přenesená",J361,0)</f>
        <v>0</v>
      </c>
      <c r="BI361" s="227">
        <f>IF(N361="nulová",J361,0)</f>
        <v>0</v>
      </c>
      <c r="BJ361" s="16" t="s">
        <v>78</v>
      </c>
      <c r="BK361" s="227">
        <f>ROUND(I361*H361,2)</f>
        <v>0</v>
      </c>
      <c r="BL361" s="16" t="s">
        <v>2117</v>
      </c>
      <c r="BM361" s="226" t="s">
        <v>2137</v>
      </c>
    </row>
    <row r="362" s="2" customFormat="1">
      <c r="A362" s="37"/>
      <c r="B362" s="38"/>
      <c r="C362" s="39"/>
      <c r="D362" s="228" t="s">
        <v>160</v>
      </c>
      <c r="E362" s="39"/>
      <c r="F362" s="239" t="s">
        <v>2136</v>
      </c>
      <c r="G362" s="39"/>
      <c r="H362" s="39"/>
      <c r="I362" s="230"/>
      <c r="J362" s="39"/>
      <c r="K362" s="39"/>
      <c r="L362" s="43"/>
      <c r="M362" s="231"/>
      <c r="N362" s="232"/>
      <c r="O362" s="90"/>
      <c r="P362" s="90"/>
      <c r="Q362" s="90"/>
      <c r="R362" s="90"/>
      <c r="S362" s="90"/>
      <c r="T362" s="91"/>
      <c r="U362" s="37"/>
      <c r="V362" s="37"/>
      <c r="W362" s="37"/>
      <c r="X362" s="37"/>
      <c r="Y362" s="37"/>
      <c r="Z362" s="37"/>
      <c r="AA362" s="37"/>
      <c r="AB362" s="37"/>
      <c r="AC362" s="37"/>
      <c r="AD362" s="37"/>
      <c r="AE362" s="37"/>
      <c r="AT362" s="16" t="s">
        <v>160</v>
      </c>
      <c r="AU362" s="16" t="s">
        <v>82</v>
      </c>
    </row>
    <row r="363" s="2" customFormat="1" ht="16.5" customHeight="1">
      <c r="A363" s="37"/>
      <c r="B363" s="38"/>
      <c r="C363" s="215" t="s">
        <v>1328</v>
      </c>
      <c r="D363" s="215" t="s">
        <v>129</v>
      </c>
      <c r="E363" s="216" t="s">
        <v>2138</v>
      </c>
      <c r="F363" s="217" t="s">
        <v>2139</v>
      </c>
      <c r="G363" s="218" t="s">
        <v>132</v>
      </c>
      <c r="H363" s="219">
        <v>1</v>
      </c>
      <c r="I363" s="220"/>
      <c r="J363" s="221">
        <f>ROUND(I363*H363,2)</f>
        <v>0</v>
      </c>
      <c r="K363" s="217" t="s">
        <v>1740</v>
      </c>
      <c r="L363" s="43"/>
      <c r="M363" s="222" t="s">
        <v>1</v>
      </c>
      <c r="N363" s="223" t="s">
        <v>38</v>
      </c>
      <c r="O363" s="90"/>
      <c r="P363" s="224">
        <f>O363*H363</f>
        <v>0</v>
      </c>
      <c r="Q363" s="224">
        <v>0</v>
      </c>
      <c r="R363" s="224">
        <f>Q363*H363</f>
        <v>0</v>
      </c>
      <c r="S363" s="224">
        <v>0</v>
      </c>
      <c r="T363" s="225">
        <f>S363*H363</f>
        <v>0</v>
      </c>
      <c r="U363" s="37"/>
      <c r="V363" s="37"/>
      <c r="W363" s="37"/>
      <c r="X363" s="37"/>
      <c r="Y363" s="37"/>
      <c r="Z363" s="37"/>
      <c r="AA363" s="37"/>
      <c r="AB363" s="37"/>
      <c r="AC363" s="37"/>
      <c r="AD363" s="37"/>
      <c r="AE363" s="37"/>
      <c r="AR363" s="226" t="s">
        <v>2117</v>
      </c>
      <c r="AT363" s="226" t="s">
        <v>129</v>
      </c>
      <c r="AU363" s="226" t="s">
        <v>82</v>
      </c>
      <c r="AY363" s="16" t="s">
        <v>128</v>
      </c>
      <c r="BE363" s="227">
        <f>IF(N363="základní",J363,0)</f>
        <v>0</v>
      </c>
      <c r="BF363" s="227">
        <f>IF(N363="snížená",J363,0)</f>
        <v>0</v>
      </c>
      <c r="BG363" s="227">
        <f>IF(N363="zákl. přenesená",J363,0)</f>
        <v>0</v>
      </c>
      <c r="BH363" s="227">
        <f>IF(N363="sníž. přenesená",J363,0)</f>
        <v>0</v>
      </c>
      <c r="BI363" s="227">
        <f>IF(N363="nulová",J363,0)</f>
        <v>0</v>
      </c>
      <c r="BJ363" s="16" t="s">
        <v>78</v>
      </c>
      <c r="BK363" s="227">
        <f>ROUND(I363*H363,2)</f>
        <v>0</v>
      </c>
      <c r="BL363" s="16" t="s">
        <v>2117</v>
      </c>
      <c r="BM363" s="226" t="s">
        <v>2140</v>
      </c>
    </row>
    <row r="364" s="2" customFormat="1">
      <c r="A364" s="37"/>
      <c r="B364" s="38"/>
      <c r="C364" s="39"/>
      <c r="D364" s="228" t="s">
        <v>160</v>
      </c>
      <c r="E364" s="39"/>
      <c r="F364" s="239" t="s">
        <v>2139</v>
      </c>
      <c r="G364" s="39"/>
      <c r="H364" s="39"/>
      <c r="I364" s="230"/>
      <c r="J364" s="39"/>
      <c r="K364" s="39"/>
      <c r="L364" s="43"/>
      <c r="M364" s="231"/>
      <c r="N364" s="232"/>
      <c r="O364" s="90"/>
      <c r="P364" s="90"/>
      <c r="Q364" s="90"/>
      <c r="R364" s="90"/>
      <c r="S364" s="90"/>
      <c r="T364" s="91"/>
      <c r="U364" s="37"/>
      <c r="V364" s="37"/>
      <c r="W364" s="37"/>
      <c r="X364" s="37"/>
      <c r="Y364" s="37"/>
      <c r="Z364" s="37"/>
      <c r="AA364" s="37"/>
      <c r="AB364" s="37"/>
      <c r="AC364" s="37"/>
      <c r="AD364" s="37"/>
      <c r="AE364" s="37"/>
      <c r="AT364" s="16" t="s">
        <v>160</v>
      </c>
      <c r="AU364" s="16" t="s">
        <v>82</v>
      </c>
    </row>
    <row r="365" s="2" customFormat="1" ht="16.5" customHeight="1">
      <c r="A365" s="37"/>
      <c r="B365" s="38"/>
      <c r="C365" s="215" t="s">
        <v>1331</v>
      </c>
      <c r="D365" s="215" t="s">
        <v>129</v>
      </c>
      <c r="E365" s="216" t="s">
        <v>2141</v>
      </c>
      <c r="F365" s="217" t="s">
        <v>2142</v>
      </c>
      <c r="G365" s="218" t="s">
        <v>132</v>
      </c>
      <c r="H365" s="219">
        <v>1</v>
      </c>
      <c r="I365" s="220"/>
      <c r="J365" s="221">
        <f>ROUND(I365*H365,2)</f>
        <v>0</v>
      </c>
      <c r="K365" s="217" t="s">
        <v>1740</v>
      </c>
      <c r="L365" s="43"/>
      <c r="M365" s="222" t="s">
        <v>1</v>
      </c>
      <c r="N365" s="223" t="s">
        <v>38</v>
      </c>
      <c r="O365" s="90"/>
      <c r="P365" s="224">
        <f>O365*H365</f>
        <v>0</v>
      </c>
      <c r="Q365" s="224">
        <v>0</v>
      </c>
      <c r="R365" s="224">
        <f>Q365*H365</f>
        <v>0</v>
      </c>
      <c r="S365" s="224">
        <v>0</v>
      </c>
      <c r="T365" s="225">
        <f>S365*H365</f>
        <v>0</v>
      </c>
      <c r="U365" s="37"/>
      <c r="V365" s="37"/>
      <c r="W365" s="37"/>
      <c r="X365" s="37"/>
      <c r="Y365" s="37"/>
      <c r="Z365" s="37"/>
      <c r="AA365" s="37"/>
      <c r="AB365" s="37"/>
      <c r="AC365" s="37"/>
      <c r="AD365" s="37"/>
      <c r="AE365" s="37"/>
      <c r="AR365" s="226" t="s">
        <v>2117</v>
      </c>
      <c r="AT365" s="226" t="s">
        <v>129</v>
      </c>
      <c r="AU365" s="226" t="s">
        <v>82</v>
      </c>
      <c r="AY365" s="16" t="s">
        <v>128</v>
      </c>
      <c r="BE365" s="227">
        <f>IF(N365="základní",J365,0)</f>
        <v>0</v>
      </c>
      <c r="BF365" s="227">
        <f>IF(N365="snížená",J365,0)</f>
        <v>0</v>
      </c>
      <c r="BG365" s="227">
        <f>IF(N365="zákl. přenesená",J365,0)</f>
        <v>0</v>
      </c>
      <c r="BH365" s="227">
        <f>IF(N365="sníž. přenesená",J365,0)</f>
        <v>0</v>
      </c>
      <c r="BI365" s="227">
        <f>IF(N365="nulová",J365,0)</f>
        <v>0</v>
      </c>
      <c r="BJ365" s="16" t="s">
        <v>78</v>
      </c>
      <c r="BK365" s="227">
        <f>ROUND(I365*H365,2)</f>
        <v>0</v>
      </c>
      <c r="BL365" s="16" t="s">
        <v>2117</v>
      </c>
      <c r="BM365" s="226" t="s">
        <v>2143</v>
      </c>
    </row>
    <row r="366" s="2" customFormat="1">
      <c r="A366" s="37"/>
      <c r="B366" s="38"/>
      <c r="C366" s="39"/>
      <c r="D366" s="228" t="s">
        <v>160</v>
      </c>
      <c r="E366" s="39"/>
      <c r="F366" s="239" t="s">
        <v>2142</v>
      </c>
      <c r="G366" s="39"/>
      <c r="H366" s="39"/>
      <c r="I366" s="230"/>
      <c r="J366" s="39"/>
      <c r="K366" s="39"/>
      <c r="L366" s="43"/>
      <c r="M366" s="235"/>
      <c r="N366" s="236"/>
      <c r="O366" s="237"/>
      <c r="P366" s="237"/>
      <c r="Q366" s="237"/>
      <c r="R366" s="237"/>
      <c r="S366" s="237"/>
      <c r="T366" s="238"/>
      <c r="U366" s="37"/>
      <c r="V366" s="37"/>
      <c r="W366" s="37"/>
      <c r="X366" s="37"/>
      <c r="Y366" s="37"/>
      <c r="Z366" s="37"/>
      <c r="AA366" s="37"/>
      <c r="AB366" s="37"/>
      <c r="AC366" s="37"/>
      <c r="AD366" s="37"/>
      <c r="AE366" s="37"/>
      <c r="AT366" s="16" t="s">
        <v>160</v>
      </c>
      <c r="AU366" s="16" t="s">
        <v>82</v>
      </c>
    </row>
    <row r="367" s="2" customFormat="1" ht="6.96" customHeight="1">
      <c r="A367" s="37"/>
      <c r="B367" s="65"/>
      <c r="C367" s="66"/>
      <c r="D367" s="66"/>
      <c r="E367" s="66"/>
      <c r="F367" s="66"/>
      <c r="G367" s="66"/>
      <c r="H367" s="66"/>
      <c r="I367" s="66"/>
      <c r="J367" s="66"/>
      <c r="K367" s="66"/>
      <c r="L367" s="43"/>
      <c r="M367" s="37"/>
      <c r="O367" s="37"/>
      <c r="P367" s="37"/>
      <c r="Q367" s="37"/>
      <c r="R367" s="37"/>
      <c r="S367" s="37"/>
      <c r="T367" s="37"/>
      <c r="U367" s="37"/>
      <c r="V367" s="37"/>
      <c r="W367" s="37"/>
      <c r="X367" s="37"/>
      <c r="Y367" s="37"/>
      <c r="Z367" s="37"/>
      <c r="AA367" s="37"/>
      <c r="AB367" s="37"/>
      <c r="AC367" s="37"/>
      <c r="AD367" s="37"/>
      <c r="AE367" s="37"/>
    </row>
  </sheetData>
  <sheetProtection sheet="1" autoFilter="0" formatColumns="0" formatRows="0" objects="1" scenarios="1" spinCount="100000" saltValue="mniahdjaLufxPKGAD0MHOld3oHIepbUkbZHjC7hFnX/icUitrmQpe9XSUXDrlmiX5HClo9GjG7cL1nsyaCpDwg==" hashValue="BOVOLEd3TzC+0JebuOKo5bQjS+6V6brN2JVUQ4k+2LILCSricrx0EhqELNht5vK5IWmj9vLiwyuDDbujv2vzaQ==" algorithmName="SHA-512" password="CC35"/>
  <autoFilter ref="C132:K366"/>
  <mergeCells count="9">
    <mergeCell ref="E7:H7"/>
    <mergeCell ref="E9:H9"/>
    <mergeCell ref="E18:H18"/>
    <mergeCell ref="E27:H27"/>
    <mergeCell ref="E85:H85"/>
    <mergeCell ref="E87:H87"/>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99</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2144</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ROUND(J118,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ROUND((SUM(BE118:BE123)),  2)</f>
        <v>0</v>
      </c>
      <c r="G33" s="37"/>
      <c r="H33" s="37"/>
      <c r="I33" s="154">
        <v>0.20999999999999999</v>
      </c>
      <c r="J33" s="153">
        <f>ROUND(((SUM(BE118:BE123))*I33),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ROUND((SUM(BF118:BF123)),  2)</f>
        <v>0</v>
      </c>
      <c r="G34" s="37"/>
      <c r="H34" s="37"/>
      <c r="I34" s="154">
        <v>0.14999999999999999</v>
      </c>
      <c r="J34" s="153">
        <f>ROUND(((SUM(BF118:BF123))*I34),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ROUND((SUM(BG118:BG123)),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ROUND((SUM(BH118:BH123)),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ROUND((SUM(BI118:BI123)),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7 - SO 430 Přeložka CETIN</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152</v>
      </c>
      <c r="E97" s="181"/>
      <c r="F97" s="181"/>
      <c r="G97" s="181"/>
      <c r="H97" s="181"/>
      <c r="I97" s="181"/>
      <c r="J97" s="182">
        <f>J119</f>
        <v>0</v>
      </c>
      <c r="K97" s="179"/>
      <c r="L97" s="183"/>
      <c r="S97" s="9"/>
      <c r="T97" s="9"/>
      <c r="U97" s="9"/>
      <c r="V97" s="9"/>
      <c r="W97" s="9"/>
      <c r="X97" s="9"/>
      <c r="Y97" s="9"/>
      <c r="Z97" s="9"/>
      <c r="AA97" s="9"/>
      <c r="AB97" s="9"/>
      <c r="AC97" s="9"/>
      <c r="AD97" s="9"/>
      <c r="AE97" s="9"/>
    </row>
    <row r="98" s="10" customFormat="1" ht="19.92" customHeight="1">
      <c r="A98" s="10"/>
      <c r="B98" s="184"/>
      <c r="C98" s="185"/>
      <c r="D98" s="186" t="s">
        <v>2145</v>
      </c>
      <c r="E98" s="187"/>
      <c r="F98" s="187"/>
      <c r="G98" s="187"/>
      <c r="H98" s="187"/>
      <c r="I98" s="187"/>
      <c r="J98" s="188">
        <f>J120</f>
        <v>0</v>
      </c>
      <c r="K98" s="185"/>
      <c r="L98" s="189"/>
      <c r="S98" s="10"/>
      <c r="T98" s="10"/>
      <c r="U98" s="10"/>
      <c r="V98" s="10"/>
      <c r="W98" s="10"/>
      <c r="X98" s="10"/>
      <c r="Y98" s="10"/>
      <c r="Z98" s="10"/>
      <c r="AA98" s="10"/>
      <c r="AB98" s="10"/>
      <c r="AC98" s="10"/>
      <c r="AD98" s="10"/>
      <c r="AE98" s="10"/>
    </row>
    <row r="99" s="2" customFormat="1" ht="21.84" customHeight="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2" customFormat="1" ht="6.96" customHeight="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4" s="2" customFormat="1" ht="6.96"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2" customFormat="1" ht="24.96" customHeight="1">
      <c r="A105" s="37"/>
      <c r="B105" s="38"/>
      <c r="C105" s="22" t="s">
        <v>113</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2" customFormat="1" ht="6.96"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2" customFormat="1" ht="16.5" customHeight="1">
      <c r="A108" s="37"/>
      <c r="B108" s="38"/>
      <c r="C108" s="39"/>
      <c r="D108" s="39"/>
      <c r="E108" s="173" t="str">
        <f>E7</f>
        <v>Komořanská - oprava opěrné zdi, Praha 12, č. akce 999182</v>
      </c>
      <c r="F108" s="31"/>
      <c r="G108" s="31"/>
      <c r="H108" s="31"/>
      <c r="I108" s="39"/>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104</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75" t="str">
        <f>E9</f>
        <v>7 - SO 430 Přeložka CETIN</v>
      </c>
      <c r="F110" s="39"/>
      <c r="G110" s="39"/>
      <c r="H110" s="39"/>
      <c r="I110" s="39"/>
      <c r="J110" s="39"/>
      <c r="K110" s="39"/>
      <c r="L110" s="62"/>
      <c r="S110" s="37"/>
      <c r="T110" s="37"/>
      <c r="U110" s="37"/>
      <c r="V110" s="37"/>
      <c r="W110" s="37"/>
      <c r="X110" s="37"/>
      <c r="Y110" s="37"/>
      <c r="Z110" s="37"/>
      <c r="AA110" s="37"/>
      <c r="AB110" s="37"/>
      <c r="AC110" s="37"/>
      <c r="AD110" s="37"/>
      <c r="AE110" s="37"/>
    </row>
    <row r="111" s="2" customFormat="1" ht="6.96"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2" customHeight="1">
      <c r="A112" s="37"/>
      <c r="B112" s="38"/>
      <c r="C112" s="31" t="s">
        <v>20</v>
      </c>
      <c r="D112" s="39"/>
      <c r="E112" s="39"/>
      <c r="F112" s="26" t="str">
        <f>F12</f>
        <v xml:space="preserve"> </v>
      </c>
      <c r="G112" s="39"/>
      <c r="H112" s="39"/>
      <c r="I112" s="31" t="s">
        <v>22</v>
      </c>
      <c r="J112" s="78" t="str">
        <f>IF(J12="","",J12)</f>
        <v>14. 4. 2021</v>
      </c>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5.15" customHeight="1">
      <c r="A114" s="37"/>
      <c r="B114" s="38"/>
      <c r="C114" s="31" t="s">
        <v>24</v>
      </c>
      <c r="D114" s="39"/>
      <c r="E114" s="39"/>
      <c r="F114" s="26" t="str">
        <f>E15</f>
        <v xml:space="preserve"> </v>
      </c>
      <c r="G114" s="39"/>
      <c r="H114" s="39"/>
      <c r="I114" s="31" t="s">
        <v>29</v>
      </c>
      <c r="J114" s="35" t="str">
        <f>E21</f>
        <v xml:space="preserve"> </v>
      </c>
      <c r="K114" s="39"/>
      <c r="L114" s="62"/>
      <c r="S114" s="37"/>
      <c r="T114" s="37"/>
      <c r="U114" s="37"/>
      <c r="V114" s="37"/>
      <c r="W114" s="37"/>
      <c r="X114" s="37"/>
      <c r="Y114" s="37"/>
      <c r="Z114" s="37"/>
      <c r="AA114" s="37"/>
      <c r="AB114" s="37"/>
      <c r="AC114" s="37"/>
      <c r="AD114" s="37"/>
      <c r="AE114" s="37"/>
    </row>
    <row r="115" s="2" customFormat="1" ht="15.15" customHeight="1">
      <c r="A115" s="37"/>
      <c r="B115" s="38"/>
      <c r="C115" s="31" t="s">
        <v>27</v>
      </c>
      <c r="D115" s="39"/>
      <c r="E115" s="39"/>
      <c r="F115" s="26" t="str">
        <f>IF(E18="","",E18)</f>
        <v>Vyplň údaj</v>
      </c>
      <c r="G115" s="39"/>
      <c r="H115" s="39"/>
      <c r="I115" s="31" t="s">
        <v>31</v>
      </c>
      <c r="J115" s="35" t="str">
        <f>E24</f>
        <v xml:space="preserve"> </v>
      </c>
      <c r="K115" s="39"/>
      <c r="L115" s="62"/>
      <c r="S115" s="37"/>
      <c r="T115" s="37"/>
      <c r="U115" s="37"/>
      <c r="V115" s="37"/>
      <c r="W115" s="37"/>
      <c r="X115" s="37"/>
      <c r="Y115" s="37"/>
      <c r="Z115" s="37"/>
      <c r="AA115" s="37"/>
      <c r="AB115" s="37"/>
      <c r="AC115" s="37"/>
      <c r="AD115" s="37"/>
      <c r="AE115" s="37"/>
    </row>
    <row r="116" s="2" customFormat="1" ht="10.32"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11" customFormat="1" ht="29.28" customHeight="1">
      <c r="A117" s="190"/>
      <c r="B117" s="191"/>
      <c r="C117" s="192" t="s">
        <v>114</v>
      </c>
      <c r="D117" s="193" t="s">
        <v>58</v>
      </c>
      <c r="E117" s="193" t="s">
        <v>54</v>
      </c>
      <c r="F117" s="193" t="s">
        <v>55</v>
      </c>
      <c r="G117" s="193" t="s">
        <v>115</v>
      </c>
      <c r="H117" s="193" t="s">
        <v>116</v>
      </c>
      <c r="I117" s="193" t="s">
        <v>117</v>
      </c>
      <c r="J117" s="193" t="s">
        <v>108</v>
      </c>
      <c r="K117" s="194" t="s">
        <v>118</v>
      </c>
      <c r="L117" s="195"/>
      <c r="M117" s="99" t="s">
        <v>1</v>
      </c>
      <c r="N117" s="100" t="s">
        <v>37</v>
      </c>
      <c r="O117" s="100" t="s">
        <v>119</v>
      </c>
      <c r="P117" s="100" t="s">
        <v>120</v>
      </c>
      <c r="Q117" s="100" t="s">
        <v>121</v>
      </c>
      <c r="R117" s="100" t="s">
        <v>122</v>
      </c>
      <c r="S117" s="100" t="s">
        <v>123</v>
      </c>
      <c r="T117" s="101" t="s">
        <v>124</v>
      </c>
      <c r="U117" s="190"/>
      <c r="V117" s="190"/>
      <c r="W117" s="190"/>
      <c r="X117" s="190"/>
      <c r="Y117" s="190"/>
      <c r="Z117" s="190"/>
      <c r="AA117" s="190"/>
      <c r="AB117" s="190"/>
      <c r="AC117" s="190"/>
      <c r="AD117" s="190"/>
      <c r="AE117" s="190"/>
    </row>
    <row r="118" s="2" customFormat="1" ht="22.8" customHeight="1">
      <c r="A118" s="37"/>
      <c r="B118" s="38"/>
      <c r="C118" s="106" t="s">
        <v>125</v>
      </c>
      <c r="D118" s="39"/>
      <c r="E118" s="39"/>
      <c r="F118" s="39"/>
      <c r="G118" s="39"/>
      <c r="H118" s="39"/>
      <c r="I118" s="39"/>
      <c r="J118" s="196">
        <f>BK118</f>
        <v>0</v>
      </c>
      <c r="K118" s="39"/>
      <c r="L118" s="43"/>
      <c r="M118" s="102"/>
      <c r="N118" s="197"/>
      <c r="O118" s="103"/>
      <c r="P118" s="198">
        <f>P119</f>
        <v>0</v>
      </c>
      <c r="Q118" s="103"/>
      <c r="R118" s="198">
        <f>R119</f>
        <v>0</v>
      </c>
      <c r="S118" s="103"/>
      <c r="T118" s="199">
        <f>T119</f>
        <v>0.023</v>
      </c>
      <c r="U118" s="37"/>
      <c r="V118" s="37"/>
      <c r="W118" s="37"/>
      <c r="X118" s="37"/>
      <c r="Y118" s="37"/>
      <c r="Z118" s="37"/>
      <c r="AA118" s="37"/>
      <c r="AB118" s="37"/>
      <c r="AC118" s="37"/>
      <c r="AD118" s="37"/>
      <c r="AE118" s="37"/>
      <c r="AT118" s="16" t="s">
        <v>72</v>
      </c>
      <c r="AU118" s="16" t="s">
        <v>110</v>
      </c>
      <c r="BK118" s="200">
        <f>BK119</f>
        <v>0</v>
      </c>
    </row>
    <row r="119" s="12" customFormat="1" ht="25.92" customHeight="1">
      <c r="A119" s="12"/>
      <c r="B119" s="201"/>
      <c r="C119" s="202"/>
      <c r="D119" s="203" t="s">
        <v>72</v>
      </c>
      <c r="E119" s="204" t="s">
        <v>704</v>
      </c>
      <c r="F119" s="204" t="s">
        <v>705</v>
      </c>
      <c r="G119" s="202"/>
      <c r="H119" s="202"/>
      <c r="I119" s="205"/>
      <c r="J119" s="206">
        <f>BK119</f>
        <v>0</v>
      </c>
      <c r="K119" s="202"/>
      <c r="L119" s="207"/>
      <c r="M119" s="208"/>
      <c r="N119" s="209"/>
      <c r="O119" s="209"/>
      <c r="P119" s="210">
        <f>P120</f>
        <v>0</v>
      </c>
      <c r="Q119" s="209"/>
      <c r="R119" s="210">
        <f>R120</f>
        <v>0</v>
      </c>
      <c r="S119" s="209"/>
      <c r="T119" s="211">
        <f>T120</f>
        <v>0.023</v>
      </c>
      <c r="U119" s="12"/>
      <c r="V119" s="12"/>
      <c r="W119" s="12"/>
      <c r="X119" s="12"/>
      <c r="Y119" s="12"/>
      <c r="Z119" s="12"/>
      <c r="AA119" s="12"/>
      <c r="AB119" s="12"/>
      <c r="AC119" s="12"/>
      <c r="AD119" s="12"/>
      <c r="AE119" s="12"/>
      <c r="AR119" s="212" t="s">
        <v>82</v>
      </c>
      <c r="AT119" s="213" t="s">
        <v>72</v>
      </c>
      <c r="AU119" s="213" t="s">
        <v>73</v>
      </c>
      <c r="AY119" s="212" t="s">
        <v>128</v>
      </c>
      <c r="BK119" s="214">
        <f>BK120</f>
        <v>0</v>
      </c>
    </row>
    <row r="120" s="12" customFormat="1" ht="22.8" customHeight="1">
      <c r="A120" s="12"/>
      <c r="B120" s="201"/>
      <c r="C120" s="202"/>
      <c r="D120" s="203" t="s">
        <v>72</v>
      </c>
      <c r="E120" s="233" t="s">
        <v>2146</v>
      </c>
      <c r="F120" s="233" t="s">
        <v>2147</v>
      </c>
      <c r="G120" s="202"/>
      <c r="H120" s="202"/>
      <c r="I120" s="205"/>
      <c r="J120" s="234">
        <f>BK120</f>
        <v>0</v>
      </c>
      <c r="K120" s="202"/>
      <c r="L120" s="207"/>
      <c r="M120" s="208"/>
      <c r="N120" s="209"/>
      <c r="O120" s="209"/>
      <c r="P120" s="210">
        <f>SUM(P121:P123)</f>
        <v>0</v>
      </c>
      <c r="Q120" s="209"/>
      <c r="R120" s="210">
        <f>SUM(R121:R123)</f>
        <v>0</v>
      </c>
      <c r="S120" s="209"/>
      <c r="T120" s="211">
        <f>SUM(T121:T123)</f>
        <v>0.023</v>
      </c>
      <c r="U120" s="12"/>
      <c r="V120" s="12"/>
      <c r="W120" s="12"/>
      <c r="X120" s="12"/>
      <c r="Y120" s="12"/>
      <c r="Z120" s="12"/>
      <c r="AA120" s="12"/>
      <c r="AB120" s="12"/>
      <c r="AC120" s="12"/>
      <c r="AD120" s="12"/>
      <c r="AE120" s="12"/>
      <c r="AR120" s="212" t="s">
        <v>82</v>
      </c>
      <c r="AT120" s="213" t="s">
        <v>72</v>
      </c>
      <c r="AU120" s="213" t="s">
        <v>78</v>
      </c>
      <c r="AY120" s="212" t="s">
        <v>128</v>
      </c>
      <c r="BK120" s="214">
        <f>SUM(BK121:BK123)</f>
        <v>0</v>
      </c>
    </row>
    <row r="121" s="2" customFormat="1" ht="16.5" customHeight="1">
      <c r="A121" s="37"/>
      <c r="B121" s="38"/>
      <c r="C121" s="215" t="s">
        <v>78</v>
      </c>
      <c r="D121" s="215" t="s">
        <v>129</v>
      </c>
      <c r="E121" s="216" t="s">
        <v>2148</v>
      </c>
      <c r="F121" s="217" t="s">
        <v>2149</v>
      </c>
      <c r="G121" s="218" t="s">
        <v>132</v>
      </c>
      <c r="H121" s="219">
        <v>1</v>
      </c>
      <c r="I121" s="220"/>
      <c r="J121" s="221">
        <f>ROUND(I121*H121,2)</f>
        <v>0</v>
      </c>
      <c r="K121" s="217" t="s">
        <v>1</v>
      </c>
      <c r="L121" s="43"/>
      <c r="M121" s="222" t="s">
        <v>1</v>
      </c>
      <c r="N121" s="223" t="s">
        <v>38</v>
      </c>
      <c r="O121" s="90"/>
      <c r="P121" s="224">
        <f>O121*H121</f>
        <v>0</v>
      </c>
      <c r="Q121" s="224">
        <v>0</v>
      </c>
      <c r="R121" s="224">
        <f>Q121*H121</f>
        <v>0</v>
      </c>
      <c r="S121" s="224">
        <v>0.023</v>
      </c>
      <c r="T121" s="225">
        <f>S121*H121</f>
        <v>0.023</v>
      </c>
      <c r="U121" s="37"/>
      <c r="V121" s="37"/>
      <c r="W121" s="37"/>
      <c r="X121" s="37"/>
      <c r="Y121" s="37"/>
      <c r="Z121" s="37"/>
      <c r="AA121" s="37"/>
      <c r="AB121" s="37"/>
      <c r="AC121" s="37"/>
      <c r="AD121" s="37"/>
      <c r="AE121" s="37"/>
      <c r="AR121" s="226" t="s">
        <v>246</v>
      </c>
      <c r="AT121" s="226" t="s">
        <v>129</v>
      </c>
      <c r="AU121" s="226" t="s">
        <v>82</v>
      </c>
      <c r="AY121" s="16" t="s">
        <v>128</v>
      </c>
      <c r="BE121" s="227">
        <f>IF(N121="základní",J121,0)</f>
        <v>0</v>
      </c>
      <c r="BF121" s="227">
        <f>IF(N121="snížená",J121,0)</f>
        <v>0</v>
      </c>
      <c r="BG121" s="227">
        <f>IF(N121="zákl. přenesená",J121,0)</f>
        <v>0</v>
      </c>
      <c r="BH121" s="227">
        <f>IF(N121="sníž. přenesená",J121,0)</f>
        <v>0</v>
      </c>
      <c r="BI121" s="227">
        <f>IF(N121="nulová",J121,0)</f>
        <v>0</v>
      </c>
      <c r="BJ121" s="16" t="s">
        <v>78</v>
      </c>
      <c r="BK121" s="227">
        <f>ROUND(I121*H121,2)</f>
        <v>0</v>
      </c>
      <c r="BL121" s="16" t="s">
        <v>246</v>
      </c>
      <c r="BM121" s="226" t="s">
        <v>2150</v>
      </c>
    </row>
    <row r="122" s="2" customFormat="1">
      <c r="A122" s="37"/>
      <c r="B122" s="38"/>
      <c r="C122" s="39"/>
      <c r="D122" s="228" t="s">
        <v>160</v>
      </c>
      <c r="E122" s="39"/>
      <c r="F122" s="239" t="s">
        <v>2151</v>
      </c>
      <c r="G122" s="39"/>
      <c r="H122" s="39"/>
      <c r="I122" s="230"/>
      <c r="J122" s="39"/>
      <c r="K122" s="39"/>
      <c r="L122" s="43"/>
      <c r="M122" s="231"/>
      <c r="N122" s="232"/>
      <c r="O122" s="90"/>
      <c r="P122" s="90"/>
      <c r="Q122" s="90"/>
      <c r="R122" s="90"/>
      <c r="S122" s="90"/>
      <c r="T122" s="91"/>
      <c r="U122" s="37"/>
      <c r="V122" s="37"/>
      <c r="W122" s="37"/>
      <c r="X122" s="37"/>
      <c r="Y122" s="37"/>
      <c r="Z122" s="37"/>
      <c r="AA122" s="37"/>
      <c r="AB122" s="37"/>
      <c r="AC122" s="37"/>
      <c r="AD122" s="37"/>
      <c r="AE122" s="37"/>
      <c r="AT122" s="16" t="s">
        <v>160</v>
      </c>
      <c r="AU122" s="16" t="s">
        <v>82</v>
      </c>
    </row>
    <row r="123" s="2" customFormat="1">
      <c r="A123" s="37"/>
      <c r="B123" s="38"/>
      <c r="C123" s="39"/>
      <c r="D123" s="228" t="s">
        <v>134</v>
      </c>
      <c r="E123" s="39"/>
      <c r="F123" s="229" t="s">
        <v>2152</v>
      </c>
      <c r="G123" s="39"/>
      <c r="H123" s="39"/>
      <c r="I123" s="230"/>
      <c r="J123" s="39"/>
      <c r="K123" s="39"/>
      <c r="L123" s="43"/>
      <c r="M123" s="235"/>
      <c r="N123" s="236"/>
      <c r="O123" s="237"/>
      <c r="P123" s="237"/>
      <c r="Q123" s="237"/>
      <c r="R123" s="237"/>
      <c r="S123" s="237"/>
      <c r="T123" s="238"/>
      <c r="U123" s="37"/>
      <c r="V123" s="37"/>
      <c r="W123" s="37"/>
      <c r="X123" s="37"/>
      <c r="Y123" s="37"/>
      <c r="Z123" s="37"/>
      <c r="AA123" s="37"/>
      <c r="AB123" s="37"/>
      <c r="AC123" s="37"/>
      <c r="AD123" s="37"/>
      <c r="AE123" s="37"/>
      <c r="AT123" s="16" t="s">
        <v>134</v>
      </c>
      <c r="AU123" s="16" t="s">
        <v>82</v>
      </c>
    </row>
    <row r="124" s="2" customFormat="1" ht="6.96" customHeight="1">
      <c r="A124" s="37"/>
      <c r="B124" s="65"/>
      <c r="C124" s="66"/>
      <c r="D124" s="66"/>
      <c r="E124" s="66"/>
      <c r="F124" s="66"/>
      <c r="G124" s="66"/>
      <c r="H124" s="66"/>
      <c r="I124" s="66"/>
      <c r="J124" s="66"/>
      <c r="K124" s="66"/>
      <c r="L124" s="43"/>
      <c r="M124" s="37"/>
      <c r="O124" s="37"/>
      <c r="P124" s="37"/>
      <c r="Q124" s="37"/>
      <c r="R124" s="37"/>
      <c r="S124" s="37"/>
      <c r="T124" s="37"/>
      <c r="U124" s="37"/>
      <c r="V124" s="37"/>
      <c r="W124" s="37"/>
      <c r="X124" s="37"/>
      <c r="Y124" s="37"/>
      <c r="Z124" s="37"/>
      <c r="AA124" s="37"/>
      <c r="AB124" s="37"/>
      <c r="AC124" s="37"/>
      <c r="AD124" s="37"/>
      <c r="AE124" s="37"/>
    </row>
  </sheetData>
  <sheetProtection sheet="1" autoFilter="0" formatColumns="0" formatRows="0" objects="1" scenarios="1" spinCount="100000" saltValue="KDyXkTkrd3u/JA7J9EyDl8JJ7Ru8NdkYab3uzj5Fu+iLwWK7grnJtJbamBuEM0uNFpHxdDvBwUbuMc5jCTudmw==" hashValue="v1aGNnivoUGy0YN3qPAasle2ScqznVJ8bEh4919YeGLm9wz89e4bcQ7J8mnfZbpaCWDqGdVM9T5+kY+NiZuWXw==" algorithmName="SHA-512" password="CC35"/>
  <autoFilter ref="C117:K123"/>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102</v>
      </c>
    </row>
    <row r="3" s="1" customFormat="1" ht="6.96" customHeight="1">
      <c r="B3" s="135"/>
      <c r="C3" s="136"/>
      <c r="D3" s="136"/>
      <c r="E3" s="136"/>
      <c r="F3" s="136"/>
      <c r="G3" s="136"/>
      <c r="H3" s="136"/>
      <c r="I3" s="136"/>
      <c r="J3" s="136"/>
      <c r="K3" s="136"/>
      <c r="L3" s="19"/>
      <c r="AT3" s="16" t="s">
        <v>82</v>
      </c>
    </row>
    <row r="4" s="1" customFormat="1" ht="24.96" customHeight="1">
      <c r="B4" s="19"/>
      <c r="D4" s="137" t="s">
        <v>103</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Komořanská - oprava opěrné zdi, Praha 12, č. akce 999182</v>
      </c>
      <c r="F7" s="139"/>
      <c r="G7" s="139"/>
      <c r="H7" s="139"/>
      <c r="L7" s="19"/>
    </row>
    <row r="8" s="2" customFormat="1" ht="12" customHeight="1">
      <c r="A8" s="37"/>
      <c r="B8" s="43"/>
      <c r="C8" s="37"/>
      <c r="D8" s="139" t="s">
        <v>104</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2153</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14. 4. 2021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33</v>
      </c>
      <c r="E30" s="37"/>
      <c r="F30" s="37"/>
      <c r="G30" s="37"/>
      <c r="H30" s="37"/>
      <c r="I30" s="37"/>
      <c r="J30" s="150">
        <f>ROUND(J122,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2" customFormat="1" ht="14.4" customHeight="1">
      <c r="A33" s="37"/>
      <c r="B33" s="43"/>
      <c r="C33" s="37"/>
      <c r="D33" s="152" t="s">
        <v>37</v>
      </c>
      <c r="E33" s="139" t="s">
        <v>38</v>
      </c>
      <c r="F33" s="153">
        <f>ROUND((SUM(BE122:BE179)),  2)</f>
        <v>0</v>
      </c>
      <c r="G33" s="37"/>
      <c r="H33" s="37"/>
      <c r="I33" s="154">
        <v>0.20999999999999999</v>
      </c>
      <c r="J33" s="153">
        <f>ROUND(((SUM(BE122:BE179))*I33),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39</v>
      </c>
      <c r="F34" s="153">
        <f>ROUND((SUM(BF122:BF179)),  2)</f>
        <v>0</v>
      </c>
      <c r="G34" s="37"/>
      <c r="H34" s="37"/>
      <c r="I34" s="154">
        <v>0.14999999999999999</v>
      </c>
      <c r="J34" s="153">
        <f>ROUND(((SUM(BF122:BF179))*I34),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40</v>
      </c>
      <c r="F35" s="153">
        <f>ROUND((SUM(BG122:BG179)),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41</v>
      </c>
      <c r="F36" s="153">
        <f>ROUND((SUM(BH122:BH179)),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42</v>
      </c>
      <c r="F37" s="153">
        <f>ROUND((SUM(BI122:BI179)),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46</v>
      </c>
      <c r="E50" s="163"/>
      <c r="F50" s="163"/>
      <c r="G50" s="162" t="s">
        <v>47</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106</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Komořanská - oprava opěrné zdi, Praha 12, č. akce 999182</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104</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8 - VRN</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31" t="s">
        <v>22</v>
      </c>
      <c r="J89" s="78" t="str">
        <f>IF(J12="","",J12)</f>
        <v>14. 4. 2021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107</v>
      </c>
      <c r="D94" s="175"/>
      <c r="E94" s="175"/>
      <c r="F94" s="175"/>
      <c r="G94" s="175"/>
      <c r="H94" s="175"/>
      <c r="I94" s="175"/>
      <c r="J94" s="176" t="s">
        <v>108</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109</v>
      </c>
      <c r="D96" s="39"/>
      <c r="E96" s="39"/>
      <c r="F96" s="39"/>
      <c r="G96" s="39"/>
      <c r="H96" s="39"/>
      <c r="I96" s="39"/>
      <c r="J96" s="109">
        <f>J122</f>
        <v>0</v>
      </c>
      <c r="K96" s="39"/>
      <c r="L96" s="62"/>
      <c r="S96" s="37"/>
      <c r="T96" s="37"/>
      <c r="U96" s="37"/>
      <c r="V96" s="37"/>
      <c r="W96" s="37"/>
      <c r="X96" s="37"/>
      <c r="Y96" s="37"/>
      <c r="Z96" s="37"/>
      <c r="AA96" s="37"/>
      <c r="AB96" s="37"/>
      <c r="AC96" s="37"/>
      <c r="AD96" s="37"/>
      <c r="AE96" s="37"/>
      <c r="AU96" s="16" t="s">
        <v>110</v>
      </c>
    </row>
    <row r="97" s="9" customFormat="1" ht="24.96" customHeight="1">
      <c r="A97" s="9"/>
      <c r="B97" s="178"/>
      <c r="C97" s="179"/>
      <c r="D97" s="180" t="s">
        <v>1734</v>
      </c>
      <c r="E97" s="181"/>
      <c r="F97" s="181"/>
      <c r="G97" s="181"/>
      <c r="H97" s="181"/>
      <c r="I97" s="181"/>
      <c r="J97" s="182">
        <f>J123</f>
        <v>0</v>
      </c>
      <c r="K97" s="179"/>
      <c r="L97" s="183"/>
      <c r="S97" s="9"/>
      <c r="T97" s="9"/>
      <c r="U97" s="9"/>
      <c r="V97" s="9"/>
      <c r="W97" s="9"/>
      <c r="X97" s="9"/>
      <c r="Y97" s="9"/>
      <c r="Z97" s="9"/>
      <c r="AA97" s="9"/>
      <c r="AB97" s="9"/>
      <c r="AC97" s="9"/>
      <c r="AD97" s="9"/>
      <c r="AE97" s="9"/>
    </row>
    <row r="98" s="10" customFormat="1" ht="19.92" customHeight="1">
      <c r="A98" s="10"/>
      <c r="B98" s="184"/>
      <c r="C98" s="185"/>
      <c r="D98" s="186" t="s">
        <v>1735</v>
      </c>
      <c r="E98" s="187"/>
      <c r="F98" s="187"/>
      <c r="G98" s="187"/>
      <c r="H98" s="187"/>
      <c r="I98" s="187"/>
      <c r="J98" s="188">
        <f>J124</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1736</v>
      </c>
      <c r="E99" s="187"/>
      <c r="F99" s="187"/>
      <c r="G99" s="187"/>
      <c r="H99" s="187"/>
      <c r="I99" s="187"/>
      <c r="J99" s="188">
        <f>J150</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1737</v>
      </c>
      <c r="E100" s="187"/>
      <c r="F100" s="187"/>
      <c r="G100" s="187"/>
      <c r="H100" s="187"/>
      <c r="I100" s="187"/>
      <c r="J100" s="188">
        <f>J159</f>
        <v>0</v>
      </c>
      <c r="K100" s="185"/>
      <c r="L100" s="189"/>
      <c r="S100" s="10"/>
      <c r="T100" s="10"/>
      <c r="U100" s="10"/>
      <c r="V100" s="10"/>
      <c r="W100" s="10"/>
      <c r="X100" s="10"/>
      <c r="Y100" s="10"/>
      <c r="Z100" s="10"/>
      <c r="AA100" s="10"/>
      <c r="AB100" s="10"/>
      <c r="AC100" s="10"/>
      <c r="AD100" s="10"/>
      <c r="AE100" s="10"/>
    </row>
    <row r="101" s="10" customFormat="1" ht="19.92" customHeight="1">
      <c r="A101" s="10"/>
      <c r="B101" s="184"/>
      <c r="C101" s="185"/>
      <c r="D101" s="186" t="s">
        <v>2154</v>
      </c>
      <c r="E101" s="187"/>
      <c r="F101" s="187"/>
      <c r="G101" s="187"/>
      <c r="H101" s="187"/>
      <c r="I101" s="187"/>
      <c r="J101" s="188">
        <f>J169</f>
        <v>0</v>
      </c>
      <c r="K101" s="185"/>
      <c r="L101" s="189"/>
      <c r="S101" s="10"/>
      <c r="T101" s="10"/>
      <c r="U101" s="10"/>
      <c r="V101" s="10"/>
      <c r="W101" s="10"/>
      <c r="X101" s="10"/>
      <c r="Y101" s="10"/>
      <c r="Z101" s="10"/>
      <c r="AA101" s="10"/>
      <c r="AB101" s="10"/>
      <c r="AC101" s="10"/>
      <c r="AD101" s="10"/>
      <c r="AE101" s="10"/>
    </row>
    <row r="102" s="10" customFormat="1" ht="19.92" customHeight="1">
      <c r="A102" s="10"/>
      <c r="B102" s="184"/>
      <c r="C102" s="185"/>
      <c r="D102" s="186" t="s">
        <v>2155</v>
      </c>
      <c r="E102" s="187"/>
      <c r="F102" s="187"/>
      <c r="G102" s="187"/>
      <c r="H102" s="187"/>
      <c r="I102" s="187"/>
      <c r="J102" s="188">
        <f>J176</f>
        <v>0</v>
      </c>
      <c r="K102" s="185"/>
      <c r="L102" s="189"/>
      <c r="S102" s="10"/>
      <c r="T102" s="10"/>
      <c r="U102" s="10"/>
      <c r="V102" s="10"/>
      <c r="W102" s="10"/>
      <c r="X102" s="10"/>
      <c r="Y102" s="10"/>
      <c r="Z102" s="10"/>
      <c r="AA102" s="10"/>
      <c r="AB102" s="10"/>
      <c r="AC102" s="10"/>
      <c r="AD102" s="10"/>
      <c r="AE102" s="10"/>
    </row>
    <row r="103" s="2" customFormat="1" ht="21.84" customHeight="1">
      <c r="A103" s="37"/>
      <c r="B103" s="38"/>
      <c r="C103" s="39"/>
      <c r="D103" s="39"/>
      <c r="E103" s="39"/>
      <c r="F103" s="39"/>
      <c r="G103" s="39"/>
      <c r="H103" s="39"/>
      <c r="I103" s="39"/>
      <c r="J103" s="39"/>
      <c r="K103" s="39"/>
      <c r="L103" s="62"/>
      <c r="S103" s="37"/>
      <c r="T103" s="37"/>
      <c r="U103" s="37"/>
      <c r="V103" s="37"/>
      <c r="W103" s="37"/>
      <c r="X103" s="37"/>
      <c r="Y103" s="37"/>
      <c r="Z103" s="37"/>
      <c r="AA103" s="37"/>
      <c r="AB103" s="37"/>
      <c r="AC103" s="37"/>
      <c r="AD103" s="37"/>
      <c r="AE103" s="37"/>
    </row>
    <row r="104" s="2" customFormat="1" ht="6.96" customHeight="1">
      <c r="A104" s="37"/>
      <c r="B104" s="65"/>
      <c r="C104" s="66"/>
      <c r="D104" s="66"/>
      <c r="E104" s="66"/>
      <c r="F104" s="66"/>
      <c r="G104" s="66"/>
      <c r="H104" s="66"/>
      <c r="I104" s="66"/>
      <c r="J104" s="66"/>
      <c r="K104" s="66"/>
      <c r="L104" s="62"/>
      <c r="S104" s="37"/>
      <c r="T104" s="37"/>
      <c r="U104" s="37"/>
      <c r="V104" s="37"/>
      <c r="W104" s="37"/>
      <c r="X104" s="37"/>
      <c r="Y104" s="37"/>
      <c r="Z104" s="37"/>
      <c r="AA104" s="37"/>
      <c r="AB104" s="37"/>
      <c r="AC104" s="37"/>
      <c r="AD104" s="37"/>
      <c r="AE104" s="37"/>
    </row>
    <row r="108" s="2" customFormat="1" ht="6.96" customHeight="1">
      <c r="A108" s="37"/>
      <c r="B108" s="67"/>
      <c r="C108" s="68"/>
      <c r="D108" s="68"/>
      <c r="E108" s="68"/>
      <c r="F108" s="68"/>
      <c r="G108" s="68"/>
      <c r="H108" s="68"/>
      <c r="I108" s="68"/>
      <c r="J108" s="68"/>
      <c r="K108" s="68"/>
      <c r="L108" s="62"/>
      <c r="S108" s="37"/>
      <c r="T108" s="37"/>
      <c r="U108" s="37"/>
      <c r="V108" s="37"/>
      <c r="W108" s="37"/>
      <c r="X108" s="37"/>
      <c r="Y108" s="37"/>
      <c r="Z108" s="37"/>
      <c r="AA108" s="37"/>
      <c r="AB108" s="37"/>
      <c r="AC108" s="37"/>
      <c r="AD108" s="37"/>
      <c r="AE108" s="37"/>
    </row>
    <row r="109" s="2" customFormat="1" ht="24.96" customHeight="1">
      <c r="A109" s="37"/>
      <c r="B109" s="38"/>
      <c r="C109" s="22" t="s">
        <v>113</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6.96"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2" customFormat="1" ht="12" customHeight="1">
      <c r="A111" s="37"/>
      <c r="B111" s="38"/>
      <c r="C111" s="31" t="s">
        <v>16</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6.5" customHeight="1">
      <c r="A112" s="37"/>
      <c r="B112" s="38"/>
      <c r="C112" s="39"/>
      <c r="D112" s="39"/>
      <c r="E112" s="173" t="str">
        <f>E7</f>
        <v>Komořanská - oprava opěrné zdi, Praha 12, č. akce 999182</v>
      </c>
      <c r="F112" s="31"/>
      <c r="G112" s="31"/>
      <c r="H112" s="31"/>
      <c r="I112" s="39"/>
      <c r="J112" s="39"/>
      <c r="K112" s="39"/>
      <c r="L112" s="62"/>
      <c r="S112" s="37"/>
      <c r="T112" s="37"/>
      <c r="U112" s="37"/>
      <c r="V112" s="37"/>
      <c r="W112" s="37"/>
      <c r="X112" s="37"/>
      <c r="Y112" s="37"/>
      <c r="Z112" s="37"/>
      <c r="AA112" s="37"/>
      <c r="AB112" s="37"/>
      <c r="AC112" s="37"/>
      <c r="AD112" s="37"/>
      <c r="AE112" s="37"/>
    </row>
    <row r="113" s="2" customFormat="1" ht="12" customHeight="1">
      <c r="A113" s="37"/>
      <c r="B113" s="38"/>
      <c r="C113" s="31" t="s">
        <v>104</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6.5" customHeight="1">
      <c r="A114" s="37"/>
      <c r="B114" s="38"/>
      <c r="C114" s="39"/>
      <c r="D114" s="39"/>
      <c r="E114" s="75" t="str">
        <f>E9</f>
        <v>8 - VRN</v>
      </c>
      <c r="F114" s="39"/>
      <c r="G114" s="39"/>
      <c r="H114" s="39"/>
      <c r="I114" s="39"/>
      <c r="J114" s="39"/>
      <c r="K114" s="39"/>
      <c r="L114" s="62"/>
      <c r="S114" s="37"/>
      <c r="T114" s="37"/>
      <c r="U114" s="37"/>
      <c r="V114" s="37"/>
      <c r="W114" s="37"/>
      <c r="X114" s="37"/>
      <c r="Y114" s="37"/>
      <c r="Z114" s="37"/>
      <c r="AA114" s="37"/>
      <c r="AB114" s="37"/>
      <c r="AC114" s="37"/>
      <c r="AD114" s="37"/>
      <c r="AE114" s="37"/>
    </row>
    <row r="115" s="2" customFormat="1" ht="6.96"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2" customFormat="1" ht="12" customHeight="1">
      <c r="A116" s="37"/>
      <c r="B116" s="38"/>
      <c r="C116" s="31" t="s">
        <v>20</v>
      </c>
      <c r="D116" s="39"/>
      <c r="E116" s="39"/>
      <c r="F116" s="26" t="str">
        <f>F12</f>
        <v xml:space="preserve"> </v>
      </c>
      <c r="G116" s="39"/>
      <c r="H116" s="39"/>
      <c r="I116" s="31" t="s">
        <v>22</v>
      </c>
      <c r="J116" s="78" t="str">
        <f>IF(J12="","",J12)</f>
        <v>14. 4. 2021</v>
      </c>
      <c r="K116" s="39"/>
      <c r="L116" s="62"/>
      <c r="S116" s="37"/>
      <c r="T116" s="37"/>
      <c r="U116" s="37"/>
      <c r="V116" s="37"/>
      <c r="W116" s="37"/>
      <c r="X116" s="37"/>
      <c r="Y116" s="37"/>
      <c r="Z116" s="37"/>
      <c r="AA116" s="37"/>
      <c r="AB116" s="37"/>
      <c r="AC116" s="37"/>
      <c r="AD116" s="37"/>
      <c r="AE116" s="37"/>
    </row>
    <row r="117" s="2" customFormat="1" ht="6.96"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2" customFormat="1" ht="15.15" customHeight="1">
      <c r="A118" s="37"/>
      <c r="B118" s="38"/>
      <c r="C118" s="31" t="s">
        <v>24</v>
      </c>
      <c r="D118" s="39"/>
      <c r="E118" s="39"/>
      <c r="F118" s="26" t="str">
        <f>E15</f>
        <v xml:space="preserve"> </v>
      </c>
      <c r="G118" s="39"/>
      <c r="H118" s="39"/>
      <c r="I118" s="31" t="s">
        <v>29</v>
      </c>
      <c r="J118" s="35" t="str">
        <f>E21</f>
        <v xml:space="preserve"> </v>
      </c>
      <c r="K118" s="39"/>
      <c r="L118" s="62"/>
      <c r="S118" s="37"/>
      <c r="T118" s="37"/>
      <c r="U118" s="37"/>
      <c r="V118" s="37"/>
      <c r="W118" s="37"/>
      <c r="X118" s="37"/>
      <c r="Y118" s="37"/>
      <c r="Z118" s="37"/>
      <c r="AA118" s="37"/>
      <c r="AB118" s="37"/>
      <c r="AC118" s="37"/>
      <c r="AD118" s="37"/>
      <c r="AE118" s="37"/>
    </row>
    <row r="119" s="2" customFormat="1" ht="15.15" customHeight="1">
      <c r="A119" s="37"/>
      <c r="B119" s="38"/>
      <c r="C119" s="31" t="s">
        <v>27</v>
      </c>
      <c r="D119" s="39"/>
      <c r="E119" s="39"/>
      <c r="F119" s="26" t="str">
        <f>IF(E18="","",E18)</f>
        <v>Vyplň údaj</v>
      </c>
      <c r="G119" s="39"/>
      <c r="H119" s="39"/>
      <c r="I119" s="31" t="s">
        <v>31</v>
      </c>
      <c r="J119" s="35" t="str">
        <f>E24</f>
        <v xml:space="preserve"> </v>
      </c>
      <c r="K119" s="39"/>
      <c r="L119" s="62"/>
      <c r="S119" s="37"/>
      <c r="T119" s="37"/>
      <c r="U119" s="37"/>
      <c r="V119" s="37"/>
      <c r="W119" s="37"/>
      <c r="X119" s="37"/>
      <c r="Y119" s="37"/>
      <c r="Z119" s="37"/>
      <c r="AA119" s="37"/>
      <c r="AB119" s="37"/>
      <c r="AC119" s="37"/>
      <c r="AD119" s="37"/>
      <c r="AE119" s="37"/>
    </row>
    <row r="120" s="2" customFormat="1" ht="10.32"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11" customFormat="1" ht="29.28" customHeight="1">
      <c r="A121" s="190"/>
      <c r="B121" s="191"/>
      <c r="C121" s="192" t="s">
        <v>114</v>
      </c>
      <c r="D121" s="193" t="s">
        <v>58</v>
      </c>
      <c r="E121" s="193" t="s">
        <v>54</v>
      </c>
      <c r="F121" s="193" t="s">
        <v>55</v>
      </c>
      <c r="G121" s="193" t="s">
        <v>115</v>
      </c>
      <c r="H121" s="193" t="s">
        <v>116</v>
      </c>
      <c r="I121" s="193" t="s">
        <v>117</v>
      </c>
      <c r="J121" s="193" t="s">
        <v>108</v>
      </c>
      <c r="K121" s="194" t="s">
        <v>118</v>
      </c>
      <c r="L121" s="195"/>
      <c r="M121" s="99" t="s">
        <v>1</v>
      </c>
      <c r="N121" s="100" t="s">
        <v>37</v>
      </c>
      <c r="O121" s="100" t="s">
        <v>119</v>
      </c>
      <c r="P121" s="100" t="s">
        <v>120</v>
      </c>
      <c r="Q121" s="100" t="s">
        <v>121</v>
      </c>
      <c r="R121" s="100" t="s">
        <v>122</v>
      </c>
      <c r="S121" s="100" t="s">
        <v>123</v>
      </c>
      <c r="T121" s="101" t="s">
        <v>124</v>
      </c>
      <c r="U121" s="190"/>
      <c r="V121" s="190"/>
      <c r="W121" s="190"/>
      <c r="X121" s="190"/>
      <c r="Y121" s="190"/>
      <c r="Z121" s="190"/>
      <c r="AA121" s="190"/>
      <c r="AB121" s="190"/>
      <c r="AC121" s="190"/>
      <c r="AD121" s="190"/>
      <c r="AE121" s="190"/>
    </row>
    <row r="122" s="2" customFormat="1" ht="22.8" customHeight="1">
      <c r="A122" s="37"/>
      <c r="B122" s="38"/>
      <c r="C122" s="106" t="s">
        <v>125</v>
      </c>
      <c r="D122" s="39"/>
      <c r="E122" s="39"/>
      <c r="F122" s="39"/>
      <c r="G122" s="39"/>
      <c r="H122" s="39"/>
      <c r="I122" s="39"/>
      <c r="J122" s="196">
        <f>BK122</f>
        <v>0</v>
      </c>
      <c r="K122" s="39"/>
      <c r="L122" s="43"/>
      <c r="M122" s="102"/>
      <c r="N122" s="197"/>
      <c r="O122" s="103"/>
      <c r="P122" s="198">
        <f>P123</f>
        <v>0</v>
      </c>
      <c r="Q122" s="103"/>
      <c r="R122" s="198">
        <f>R123</f>
        <v>0</v>
      </c>
      <c r="S122" s="103"/>
      <c r="T122" s="199">
        <f>T123</f>
        <v>0</v>
      </c>
      <c r="U122" s="37"/>
      <c r="V122" s="37"/>
      <c r="W122" s="37"/>
      <c r="X122" s="37"/>
      <c r="Y122" s="37"/>
      <c r="Z122" s="37"/>
      <c r="AA122" s="37"/>
      <c r="AB122" s="37"/>
      <c r="AC122" s="37"/>
      <c r="AD122" s="37"/>
      <c r="AE122" s="37"/>
      <c r="AT122" s="16" t="s">
        <v>72</v>
      </c>
      <c r="AU122" s="16" t="s">
        <v>110</v>
      </c>
      <c r="BK122" s="200">
        <f>BK123</f>
        <v>0</v>
      </c>
    </row>
    <row r="123" s="12" customFormat="1" ht="25.92" customHeight="1">
      <c r="A123" s="12"/>
      <c r="B123" s="201"/>
      <c r="C123" s="202"/>
      <c r="D123" s="203" t="s">
        <v>72</v>
      </c>
      <c r="E123" s="204" t="s">
        <v>101</v>
      </c>
      <c r="F123" s="204" t="s">
        <v>2112</v>
      </c>
      <c r="G123" s="202"/>
      <c r="H123" s="202"/>
      <c r="I123" s="205"/>
      <c r="J123" s="206">
        <f>BK123</f>
        <v>0</v>
      </c>
      <c r="K123" s="202"/>
      <c r="L123" s="207"/>
      <c r="M123" s="208"/>
      <c r="N123" s="209"/>
      <c r="O123" s="209"/>
      <c r="P123" s="210">
        <f>P124+P150+P159+P169+P176</f>
        <v>0</v>
      </c>
      <c r="Q123" s="209"/>
      <c r="R123" s="210">
        <f>R124+R150+R159+R169+R176</f>
        <v>0</v>
      </c>
      <c r="S123" s="209"/>
      <c r="T123" s="211">
        <f>T124+T150+T159+T169+T176</f>
        <v>0</v>
      </c>
      <c r="U123" s="12"/>
      <c r="V123" s="12"/>
      <c r="W123" s="12"/>
      <c r="X123" s="12"/>
      <c r="Y123" s="12"/>
      <c r="Z123" s="12"/>
      <c r="AA123" s="12"/>
      <c r="AB123" s="12"/>
      <c r="AC123" s="12"/>
      <c r="AD123" s="12"/>
      <c r="AE123" s="12"/>
      <c r="AR123" s="212" t="s">
        <v>91</v>
      </c>
      <c r="AT123" s="213" t="s">
        <v>72</v>
      </c>
      <c r="AU123" s="213" t="s">
        <v>73</v>
      </c>
      <c r="AY123" s="212" t="s">
        <v>128</v>
      </c>
      <c r="BK123" s="214">
        <f>BK124+BK150+BK159+BK169+BK176</f>
        <v>0</v>
      </c>
    </row>
    <row r="124" s="12" customFormat="1" ht="22.8" customHeight="1">
      <c r="A124" s="12"/>
      <c r="B124" s="201"/>
      <c r="C124" s="202"/>
      <c r="D124" s="203" t="s">
        <v>72</v>
      </c>
      <c r="E124" s="233" t="s">
        <v>2113</v>
      </c>
      <c r="F124" s="233" t="s">
        <v>2114</v>
      </c>
      <c r="G124" s="202"/>
      <c r="H124" s="202"/>
      <c r="I124" s="205"/>
      <c r="J124" s="234">
        <f>BK124</f>
        <v>0</v>
      </c>
      <c r="K124" s="202"/>
      <c r="L124" s="207"/>
      <c r="M124" s="208"/>
      <c r="N124" s="209"/>
      <c r="O124" s="209"/>
      <c r="P124" s="210">
        <f>SUM(P125:P149)</f>
        <v>0</v>
      </c>
      <c r="Q124" s="209"/>
      <c r="R124" s="210">
        <f>SUM(R125:R149)</f>
        <v>0</v>
      </c>
      <c r="S124" s="209"/>
      <c r="T124" s="211">
        <f>SUM(T125:T149)</f>
        <v>0</v>
      </c>
      <c r="U124" s="12"/>
      <c r="V124" s="12"/>
      <c r="W124" s="12"/>
      <c r="X124" s="12"/>
      <c r="Y124" s="12"/>
      <c r="Z124" s="12"/>
      <c r="AA124" s="12"/>
      <c r="AB124" s="12"/>
      <c r="AC124" s="12"/>
      <c r="AD124" s="12"/>
      <c r="AE124" s="12"/>
      <c r="AR124" s="212" t="s">
        <v>91</v>
      </c>
      <c r="AT124" s="213" t="s">
        <v>72</v>
      </c>
      <c r="AU124" s="213" t="s">
        <v>78</v>
      </c>
      <c r="AY124" s="212" t="s">
        <v>128</v>
      </c>
      <c r="BK124" s="214">
        <f>SUM(BK125:BK149)</f>
        <v>0</v>
      </c>
    </row>
    <row r="125" s="2" customFormat="1" ht="16.5" customHeight="1">
      <c r="A125" s="37"/>
      <c r="B125" s="38"/>
      <c r="C125" s="215" t="s">
        <v>78</v>
      </c>
      <c r="D125" s="215" t="s">
        <v>129</v>
      </c>
      <c r="E125" s="216" t="s">
        <v>2156</v>
      </c>
      <c r="F125" s="217" t="s">
        <v>2157</v>
      </c>
      <c r="G125" s="218" t="s">
        <v>132</v>
      </c>
      <c r="H125" s="219">
        <v>1</v>
      </c>
      <c r="I125" s="220"/>
      <c r="J125" s="221">
        <f>ROUND(I125*H125,2)</f>
        <v>0</v>
      </c>
      <c r="K125" s="217" t="s">
        <v>158</v>
      </c>
      <c r="L125" s="43"/>
      <c r="M125" s="222" t="s">
        <v>1</v>
      </c>
      <c r="N125" s="223" t="s">
        <v>38</v>
      </c>
      <c r="O125" s="90"/>
      <c r="P125" s="224">
        <f>O125*H125</f>
        <v>0</v>
      </c>
      <c r="Q125" s="224">
        <v>0</v>
      </c>
      <c r="R125" s="224">
        <f>Q125*H125</f>
        <v>0</v>
      </c>
      <c r="S125" s="224">
        <v>0</v>
      </c>
      <c r="T125" s="225">
        <f>S125*H125</f>
        <v>0</v>
      </c>
      <c r="U125" s="37"/>
      <c r="V125" s="37"/>
      <c r="W125" s="37"/>
      <c r="X125" s="37"/>
      <c r="Y125" s="37"/>
      <c r="Z125" s="37"/>
      <c r="AA125" s="37"/>
      <c r="AB125" s="37"/>
      <c r="AC125" s="37"/>
      <c r="AD125" s="37"/>
      <c r="AE125" s="37"/>
      <c r="AR125" s="226" t="s">
        <v>2117</v>
      </c>
      <c r="AT125" s="226" t="s">
        <v>129</v>
      </c>
      <c r="AU125" s="226" t="s">
        <v>82</v>
      </c>
      <c r="AY125" s="16" t="s">
        <v>128</v>
      </c>
      <c r="BE125" s="227">
        <f>IF(N125="základní",J125,0)</f>
        <v>0</v>
      </c>
      <c r="BF125" s="227">
        <f>IF(N125="snížená",J125,0)</f>
        <v>0</v>
      </c>
      <c r="BG125" s="227">
        <f>IF(N125="zákl. přenesená",J125,0)</f>
        <v>0</v>
      </c>
      <c r="BH125" s="227">
        <f>IF(N125="sníž. přenesená",J125,0)</f>
        <v>0</v>
      </c>
      <c r="BI125" s="227">
        <f>IF(N125="nulová",J125,0)</f>
        <v>0</v>
      </c>
      <c r="BJ125" s="16" t="s">
        <v>78</v>
      </c>
      <c r="BK125" s="227">
        <f>ROUND(I125*H125,2)</f>
        <v>0</v>
      </c>
      <c r="BL125" s="16" t="s">
        <v>2117</v>
      </c>
      <c r="BM125" s="226" t="s">
        <v>2158</v>
      </c>
    </row>
    <row r="126" s="2" customFormat="1">
      <c r="A126" s="37"/>
      <c r="B126" s="38"/>
      <c r="C126" s="39"/>
      <c r="D126" s="228" t="s">
        <v>160</v>
      </c>
      <c r="E126" s="39"/>
      <c r="F126" s="239" t="s">
        <v>2157</v>
      </c>
      <c r="G126" s="39"/>
      <c r="H126" s="39"/>
      <c r="I126" s="230"/>
      <c r="J126" s="39"/>
      <c r="K126" s="39"/>
      <c r="L126" s="43"/>
      <c r="M126" s="231"/>
      <c r="N126" s="232"/>
      <c r="O126" s="90"/>
      <c r="P126" s="90"/>
      <c r="Q126" s="90"/>
      <c r="R126" s="90"/>
      <c r="S126" s="90"/>
      <c r="T126" s="91"/>
      <c r="U126" s="37"/>
      <c r="V126" s="37"/>
      <c r="W126" s="37"/>
      <c r="X126" s="37"/>
      <c r="Y126" s="37"/>
      <c r="Z126" s="37"/>
      <c r="AA126" s="37"/>
      <c r="AB126" s="37"/>
      <c r="AC126" s="37"/>
      <c r="AD126" s="37"/>
      <c r="AE126" s="37"/>
      <c r="AT126" s="16" t="s">
        <v>160</v>
      </c>
      <c r="AU126" s="16" t="s">
        <v>82</v>
      </c>
    </row>
    <row r="127" s="2" customFormat="1">
      <c r="A127" s="37"/>
      <c r="B127" s="38"/>
      <c r="C127" s="39"/>
      <c r="D127" s="228" t="s">
        <v>134</v>
      </c>
      <c r="E127" s="39"/>
      <c r="F127" s="229" t="s">
        <v>2159</v>
      </c>
      <c r="G127" s="39"/>
      <c r="H127" s="39"/>
      <c r="I127" s="230"/>
      <c r="J127" s="39"/>
      <c r="K127" s="39"/>
      <c r="L127" s="43"/>
      <c r="M127" s="231"/>
      <c r="N127" s="232"/>
      <c r="O127" s="90"/>
      <c r="P127" s="90"/>
      <c r="Q127" s="90"/>
      <c r="R127" s="90"/>
      <c r="S127" s="90"/>
      <c r="T127" s="91"/>
      <c r="U127" s="37"/>
      <c r="V127" s="37"/>
      <c r="W127" s="37"/>
      <c r="X127" s="37"/>
      <c r="Y127" s="37"/>
      <c r="Z127" s="37"/>
      <c r="AA127" s="37"/>
      <c r="AB127" s="37"/>
      <c r="AC127" s="37"/>
      <c r="AD127" s="37"/>
      <c r="AE127" s="37"/>
      <c r="AT127" s="16" t="s">
        <v>134</v>
      </c>
      <c r="AU127" s="16" t="s">
        <v>82</v>
      </c>
    </row>
    <row r="128" s="2" customFormat="1" ht="16.5" customHeight="1">
      <c r="A128" s="37"/>
      <c r="B128" s="38"/>
      <c r="C128" s="215" t="s">
        <v>82</v>
      </c>
      <c r="D128" s="215" t="s">
        <v>129</v>
      </c>
      <c r="E128" s="216" t="s">
        <v>2160</v>
      </c>
      <c r="F128" s="217" t="s">
        <v>2161</v>
      </c>
      <c r="G128" s="218" t="s">
        <v>132</v>
      </c>
      <c r="H128" s="219">
        <v>1</v>
      </c>
      <c r="I128" s="220"/>
      <c r="J128" s="221">
        <f>ROUND(I128*H128,2)</f>
        <v>0</v>
      </c>
      <c r="K128" s="217" t="s">
        <v>158</v>
      </c>
      <c r="L128" s="43"/>
      <c r="M128" s="222" t="s">
        <v>1</v>
      </c>
      <c r="N128" s="223" t="s">
        <v>38</v>
      </c>
      <c r="O128" s="90"/>
      <c r="P128" s="224">
        <f>O128*H128</f>
        <v>0</v>
      </c>
      <c r="Q128" s="224">
        <v>0</v>
      </c>
      <c r="R128" s="224">
        <f>Q128*H128</f>
        <v>0</v>
      </c>
      <c r="S128" s="224">
        <v>0</v>
      </c>
      <c r="T128" s="225">
        <f>S128*H128</f>
        <v>0</v>
      </c>
      <c r="U128" s="37"/>
      <c r="V128" s="37"/>
      <c r="W128" s="37"/>
      <c r="X128" s="37"/>
      <c r="Y128" s="37"/>
      <c r="Z128" s="37"/>
      <c r="AA128" s="37"/>
      <c r="AB128" s="37"/>
      <c r="AC128" s="37"/>
      <c r="AD128" s="37"/>
      <c r="AE128" s="37"/>
      <c r="AR128" s="226" t="s">
        <v>2117</v>
      </c>
      <c r="AT128" s="226" t="s">
        <v>129</v>
      </c>
      <c r="AU128" s="226" t="s">
        <v>82</v>
      </c>
      <c r="AY128" s="16" t="s">
        <v>128</v>
      </c>
      <c r="BE128" s="227">
        <f>IF(N128="základní",J128,0)</f>
        <v>0</v>
      </c>
      <c r="BF128" s="227">
        <f>IF(N128="snížená",J128,0)</f>
        <v>0</v>
      </c>
      <c r="BG128" s="227">
        <f>IF(N128="zákl. přenesená",J128,0)</f>
        <v>0</v>
      </c>
      <c r="BH128" s="227">
        <f>IF(N128="sníž. přenesená",J128,0)</f>
        <v>0</v>
      </c>
      <c r="BI128" s="227">
        <f>IF(N128="nulová",J128,0)</f>
        <v>0</v>
      </c>
      <c r="BJ128" s="16" t="s">
        <v>78</v>
      </c>
      <c r="BK128" s="227">
        <f>ROUND(I128*H128,2)</f>
        <v>0</v>
      </c>
      <c r="BL128" s="16" t="s">
        <v>2117</v>
      </c>
      <c r="BM128" s="226" t="s">
        <v>2162</v>
      </c>
    </row>
    <row r="129" s="2" customFormat="1">
      <c r="A129" s="37"/>
      <c r="B129" s="38"/>
      <c r="C129" s="39"/>
      <c r="D129" s="228" t="s">
        <v>160</v>
      </c>
      <c r="E129" s="39"/>
      <c r="F129" s="239" t="s">
        <v>2161</v>
      </c>
      <c r="G129" s="39"/>
      <c r="H129" s="39"/>
      <c r="I129" s="230"/>
      <c r="J129" s="39"/>
      <c r="K129" s="39"/>
      <c r="L129" s="43"/>
      <c r="M129" s="231"/>
      <c r="N129" s="232"/>
      <c r="O129" s="90"/>
      <c r="P129" s="90"/>
      <c r="Q129" s="90"/>
      <c r="R129" s="90"/>
      <c r="S129" s="90"/>
      <c r="T129" s="91"/>
      <c r="U129" s="37"/>
      <c r="V129" s="37"/>
      <c r="W129" s="37"/>
      <c r="X129" s="37"/>
      <c r="Y129" s="37"/>
      <c r="Z129" s="37"/>
      <c r="AA129" s="37"/>
      <c r="AB129" s="37"/>
      <c r="AC129" s="37"/>
      <c r="AD129" s="37"/>
      <c r="AE129" s="37"/>
      <c r="AT129" s="16" t="s">
        <v>160</v>
      </c>
      <c r="AU129" s="16" t="s">
        <v>82</v>
      </c>
    </row>
    <row r="130" s="2" customFormat="1">
      <c r="A130" s="37"/>
      <c r="B130" s="38"/>
      <c r="C130" s="39"/>
      <c r="D130" s="228" t="s">
        <v>134</v>
      </c>
      <c r="E130" s="39"/>
      <c r="F130" s="229" t="s">
        <v>2163</v>
      </c>
      <c r="G130" s="39"/>
      <c r="H130" s="39"/>
      <c r="I130" s="230"/>
      <c r="J130" s="39"/>
      <c r="K130" s="39"/>
      <c r="L130" s="43"/>
      <c r="M130" s="231"/>
      <c r="N130" s="232"/>
      <c r="O130" s="90"/>
      <c r="P130" s="90"/>
      <c r="Q130" s="90"/>
      <c r="R130" s="90"/>
      <c r="S130" s="90"/>
      <c r="T130" s="91"/>
      <c r="U130" s="37"/>
      <c r="V130" s="37"/>
      <c r="W130" s="37"/>
      <c r="X130" s="37"/>
      <c r="Y130" s="37"/>
      <c r="Z130" s="37"/>
      <c r="AA130" s="37"/>
      <c r="AB130" s="37"/>
      <c r="AC130" s="37"/>
      <c r="AD130" s="37"/>
      <c r="AE130" s="37"/>
      <c r="AT130" s="16" t="s">
        <v>134</v>
      </c>
      <c r="AU130" s="16" t="s">
        <v>82</v>
      </c>
    </row>
    <row r="131" s="2" customFormat="1" ht="16.5" customHeight="1">
      <c r="A131" s="37"/>
      <c r="B131" s="38"/>
      <c r="C131" s="215" t="s">
        <v>85</v>
      </c>
      <c r="D131" s="215" t="s">
        <v>129</v>
      </c>
      <c r="E131" s="216" t="s">
        <v>2115</v>
      </c>
      <c r="F131" s="217" t="s">
        <v>2116</v>
      </c>
      <c r="G131" s="218" t="s">
        <v>132</v>
      </c>
      <c r="H131" s="219">
        <v>1</v>
      </c>
      <c r="I131" s="220"/>
      <c r="J131" s="221">
        <f>ROUND(I131*H131,2)</f>
        <v>0</v>
      </c>
      <c r="K131" s="217" t="s">
        <v>158</v>
      </c>
      <c r="L131" s="43"/>
      <c r="M131" s="222" t="s">
        <v>1</v>
      </c>
      <c r="N131" s="223" t="s">
        <v>38</v>
      </c>
      <c r="O131" s="90"/>
      <c r="P131" s="224">
        <f>O131*H131</f>
        <v>0</v>
      </c>
      <c r="Q131" s="224">
        <v>0</v>
      </c>
      <c r="R131" s="224">
        <f>Q131*H131</f>
        <v>0</v>
      </c>
      <c r="S131" s="224">
        <v>0</v>
      </c>
      <c r="T131" s="225">
        <f>S131*H131</f>
        <v>0</v>
      </c>
      <c r="U131" s="37"/>
      <c r="V131" s="37"/>
      <c r="W131" s="37"/>
      <c r="X131" s="37"/>
      <c r="Y131" s="37"/>
      <c r="Z131" s="37"/>
      <c r="AA131" s="37"/>
      <c r="AB131" s="37"/>
      <c r="AC131" s="37"/>
      <c r="AD131" s="37"/>
      <c r="AE131" s="37"/>
      <c r="AR131" s="226" t="s">
        <v>2117</v>
      </c>
      <c r="AT131" s="226" t="s">
        <v>129</v>
      </c>
      <c r="AU131" s="226" t="s">
        <v>82</v>
      </c>
      <c r="AY131" s="16" t="s">
        <v>128</v>
      </c>
      <c r="BE131" s="227">
        <f>IF(N131="základní",J131,0)</f>
        <v>0</v>
      </c>
      <c r="BF131" s="227">
        <f>IF(N131="snížená",J131,0)</f>
        <v>0</v>
      </c>
      <c r="BG131" s="227">
        <f>IF(N131="zákl. přenesená",J131,0)</f>
        <v>0</v>
      </c>
      <c r="BH131" s="227">
        <f>IF(N131="sníž. přenesená",J131,0)</f>
        <v>0</v>
      </c>
      <c r="BI131" s="227">
        <f>IF(N131="nulová",J131,0)</f>
        <v>0</v>
      </c>
      <c r="BJ131" s="16" t="s">
        <v>78</v>
      </c>
      <c r="BK131" s="227">
        <f>ROUND(I131*H131,2)</f>
        <v>0</v>
      </c>
      <c r="BL131" s="16" t="s">
        <v>2117</v>
      </c>
      <c r="BM131" s="226" t="s">
        <v>2164</v>
      </c>
    </row>
    <row r="132" s="2" customFormat="1">
      <c r="A132" s="37"/>
      <c r="B132" s="38"/>
      <c r="C132" s="39"/>
      <c r="D132" s="228" t="s">
        <v>160</v>
      </c>
      <c r="E132" s="39"/>
      <c r="F132" s="239" t="s">
        <v>2116</v>
      </c>
      <c r="G132" s="39"/>
      <c r="H132" s="39"/>
      <c r="I132" s="230"/>
      <c r="J132" s="39"/>
      <c r="K132" s="39"/>
      <c r="L132" s="43"/>
      <c r="M132" s="231"/>
      <c r="N132" s="232"/>
      <c r="O132" s="90"/>
      <c r="P132" s="90"/>
      <c r="Q132" s="90"/>
      <c r="R132" s="90"/>
      <c r="S132" s="90"/>
      <c r="T132" s="91"/>
      <c r="U132" s="37"/>
      <c r="V132" s="37"/>
      <c r="W132" s="37"/>
      <c r="X132" s="37"/>
      <c r="Y132" s="37"/>
      <c r="Z132" s="37"/>
      <c r="AA132" s="37"/>
      <c r="AB132" s="37"/>
      <c r="AC132" s="37"/>
      <c r="AD132" s="37"/>
      <c r="AE132" s="37"/>
      <c r="AT132" s="16" t="s">
        <v>160</v>
      </c>
      <c r="AU132" s="16" t="s">
        <v>82</v>
      </c>
    </row>
    <row r="133" s="2" customFormat="1">
      <c r="A133" s="37"/>
      <c r="B133" s="38"/>
      <c r="C133" s="39"/>
      <c r="D133" s="228" t="s">
        <v>134</v>
      </c>
      <c r="E133" s="39"/>
      <c r="F133" s="229" t="s">
        <v>2165</v>
      </c>
      <c r="G133" s="39"/>
      <c r="H133" s="39"/>
      <c r="I133" s="230"/>
      <c r="J133" s="39"/>
      <c r="K133" s="39"/>
      <c r="L133" s="43"/>
      <c r="M133" s="231"/>
      <c r="N133" s="232"/>
      <c r="O133" s="90"/>
      <c r="P133" s="90"/>
      <c r="Q133" s="90"/>
      <c r="R133" s="90"/>
      <c r="S133" s="90"/>
      <c r="T133" s="91"/>
      <c r="U133" s="37"/>
      <c r="V133" s="37"/>
      <c r="W133" s="37"/>
      <c r="X133" s="37"/>
      <c r="Y133" s="37"/>
      <c r="Z133" s="37"/>
      <c r="AA133" s="37"/>
      <c r="AB133" s="37"/>
      <c r="AC133" s="37"/>
      <c r="AD133" s="37"/>
      <c r="AE133" s="37"/>
      <c r="AT133" s="16" t="s">
        <v>134</v>
      </c>
      <c r="AU133" s="16" t="s">
        <v>82</v>
      </c>
    </row>
    <row r="134" s="2" customFormat="1" ht="16.5" customHeight="1">
      <c r="A134" s="37"/>
      <c r="B134" s="38"/>
      <c r="C134" s="215" t="s">
        <v>88</v>
      </c>
      <c r="D134" s="215" t="s">
        <v>129</v>
      </c>
      <c r="E134" s="216" t="s">
        <v>2166</v>
      </c>
      <c r="F134" s="217" t="s">
        <v>2167</v>
      </c>
      <c r="G134" s="218" t="s">
        <v>132</v>
      </c>
      <c r="H134" s="219">
        <v>1</v>
      </c>
      <c r="I134" s="220"/>
      <c r="J134" s="221">
        <f>ROUND(I134*H134,2)</f>
        <v>0</v>
      </c>
      <c r="K134" s="217" t="s">
        <v>158</v>
      </c>
      <c r="L134" s="43"/>
      <c r="M134" s="222" t="s">
        <v>1</v>
      </c>
      <c r="N134" s="223" t="s">
        <v>38</v>
      </c>
      <c r="O134" s="90"/>
      <c r="P134" s="224">
        <f>O134*H134</f>
        <v>0</v>
      </c>
      <c r="Q134" s="224">
        <v>0</v>
      </c>
      <c r="R134" s="224">
        <f>Q134*H134</f>
        <v>0</v>
      </c>
      <c r="S134" s="224">
        <v>0</v>
      </c>
      <c r="T134" s="225">
        <f>S134*H134</f>
        <v>0</v>
      </c>
      <c r="U134" s="37"/>
      <c r="V134" s="37"/>
      <c r="W134" s="37"/>
      <c r="X134" s="37"/>
      <c r="Y134" s="37"/>
      <c r="Z134" s="37"/>
      <c r="AA134" s="37"/>
      <c r="AB134" s="37"/>
      <c r="AC134" s="37"/>
      <c r="AD134" s="37"/>
      <c r="AE134" s="37"/>
      <c r="AR134" s="226" t="s">
        <v>2117</v>
      </c>
      <c r="AT134" s="226" t="s">
        <v>129</v>
      </c>
      <c r="AU134" s="226" t="s">
        <v>82</v>
      </c>
      <c r="AY134" s="16" t="s">
        <v>128</v>
      </c>
      <c r="BE134" s="227">
        <f>IF(N134="základní",J134,0)</f>
        <v>0</v>
      </c>
      <c r="BF134" s="227">
        <f>IF(N134="snížená",J134,0)</f>
        <v>0</v>
      </c>
      <c r="BG134" s="227">
        <f>IF(N134="zákl. přenesená",J134,0)</f>
        <v>0</v>
      </c>
      <c r="BH134" s="227">
        <f>IF(N134="sníž. přenesená",J134,0)</f>
        <v>0</v>
      </c>
      <c r="BI134" s="227">
        <f>IF(N134="nulová",J134,0)</f>
        <v>0</v>
      </c>
      <c r="BJ134" s="16" t="s">
        <v>78</v>
      </c>
      <c r="BK134" s="227">
        <f>ROUND(I134*H134,2)</f>
        <v>0</v>
      </c>
      <c r="BL134" s="16" t="s">
        <v>2117</v>
      </c>
      <c r="BM134" s="226" t="s">
        <v>2168</v>
      </c>
    </row>
    <row r="135" s="2" customFormat="1">
      <c r="A135" s="37"/>
      <c r="B135" s="38"/>
      <c r="C135" s="39"/>
      <c r="D135" s="228" t="s">
        <v>160</v>
      </c>
      <c r="E135" s="39"/>
      <c r="F135" s="239" t="s">
        <v>2167</v>
      </c>
      <c r="G135" s="39"/>
      <c r="H135" s="39"/>
      <c r="I135" s="230"/>
      <c r="J135" s="39"/>
      <c r="K135" s="39"/>
      <c r="L135" s="43"/>
      <c r="M135" s="231"/>
      <c r="N135" s="232"/>
      <c r="O135" s="90"/>
      <c r="P135" s="90"/>
      <c r="Q135" s="90"/>
      <c r="R135" s="90"/>
      <c r="S135" s="90"/>
      <c r="T135" s="91"/>
      <c r="U135" s="37"/>
      <c r="V135" s="37"/>
      <c r="W135" s="37"/>
      <c r="X135" s="37"/>
      <c r="Y135" s="37"/>
      <c r="Z135" s="37"/>
      <c r="AA135" s="37"/>
      <c r="AB135" s="37"/>
      <c r="AC135" s="37"/>
      <c r="AD135" s="37"/>
      <c r="AE135" s="37"/>
      <c r="AT135" s="16" t="s">
        <v>160</v>
      </c>
      <c r="AU135" s="16" t="s">
        <v>82</v>
      </c>
    </row>
    <row r="136" s="2" customFormat="1" ht="16.5" customHeight="1">
      <c r="A136" s="37"/>
      <c r="B136" s="38"/>
      <c r="C136" s="215" t="s">
        <v>91</v>
      </c>
      <c r="D136" s="215" t="s">
        <v>129</v>
      </c>
      <c r="E136" s="216" t="s">
        <v>2119</v>
      </c>
      <c r="F136" s="217" t="s">
        <v>2120</v>
      </c>
      <c r="G136" s="218" t="s">
        <v>132</v>
      </c>
      <c r="H136" s="219">
        <v>1</v>
      </c>
      <c r="I136" s="220"/>
      <c r="J136" s="221">
        <f>ROUND(I136*H136,2)</f>
        <v>0</v>
      </c>
      <c r="K136" s="217" t="s">
        <v>158</v>
      </c>
      <c r="L136" s="43"/>
      <c r="M136" s="222" t="s">
        <v>1</v>
      </c>
      <c r="N136" s="223" t="s">
        <v>38</v>
      </c>
      <c r="O136" s="90"/>
      <c r="P136" s="224">
        <f>O136*H136</f>
        <v>0</v>
      </c>
      <c r="Q136" s="224">
        <v>0</v>
      </c>
      <c r="R136" s="224">
        <f>Q136*H136</f>
        <v>0</v>
      </c>
      <c r="S136" s="224">
        <v>0</v>
      </c>
      <c r="T136" s="225">
        <f>S136*H136</f>
        <v>0</v>
      </c>
      <c r="U136" s="37"/>
      <c r="V136" s="37"/>
      <c r="W136" s="37"/>
      <c r="X136" s="37"/>
      <c r="Y136" s="37"/>
      <c r="Z136" s="37"/>
      <c r="AA136" s="37"/>
      <c r="AB136" s="37"/>
      <c r="AC136" s="37"/>
      <c r="AD136" s="37"/>
      <c r="AE136" s="37"/>
      <c r="AR136" s="226" t="s">
        <v>2117</v>
      </c>
      <c r="AT136" s="226" t="s">
        <v>129</v>
      </c>
      <c r="AU136" s="226" t="s">
        <v>82</v>
      </c>
      <c r="AY136" s="16" t="s">
        <v>128</v>
      </c>
      <c r="BE136" s="227">
        <f>IF(N136="základní",J136,0)</f>
        <v>0</v>
      </c>
      <c r="BF136" s="227">
        <f>IF(N136="snížená",J136,0)</f>
        <v>0</v>
      </c>
      <c r="BG136" s="227">
        <f>IF(N136="zákl. přenesená",J136,0)</f>
        <v>0</v>
      </c>
      <c r="BH136" s="227">
        <f>IF(N136="sníž. přenesená",J136,0)</f>
        <v>0</v>
      </c>
      <c r="BI136" s="227">
        <f>IF(N136="nulová",J136,0)</f>
        <v>0</v>
      </c>
      <c r="BJ136" s="16" t="s">
        <v>78</v>
      </c>
      <c r="BK136" s="227">
        <f>ROUND(I136*H136,2)</f>
        <v>0</v>
      </c>
      <c r="BL136" s="16" t="s">
        <v>2117</v>
      </c>
      <c r="BM136" s="226" t="s">
        <v>2169</v>
      </c>
    </row>
    <row r="137" s="2" customFormat="1">
      <c r="A137" s="37"/>
      <c r="B137" s="38"/>
      <c r="C137" s="39"/>
      <c r="D137" s="228" t="s">
        <v>160</v>
      </c>
      <c r="E137" s="39"/>
      <c r="F137" s="239" t="s">
        <v>2120</v>
      </c>
      <c r="G137" s="39"/>
      <c r="H137" s="39"/>
      <c r="I137" s="230"/>
      <c r="J137" s="39"/>
      <c r="K137" s="39"/>
      <c r="L137" s="43"/>
      <c r="M137" s="231"/>
      <c r="N137" s="232"/>
      <c r="O137" s="90"/>
      <c r="P137" s="90"/>
      <c r="Q137" s="90"/>
      <c r="R137" s="90"/>
      <c r="S137" s="90"/>
      <c r="T137" s="91"/>
      <c r="U137" s="37"/>
      <c r="V137" s="37"/>
      <c r="W137" s="37"/>
      <c r="X137" s="37"/>
      <c r="Y137" s="37"/>
      <c r="Z137" s="37"/>
      <c r="AA137" s="37"/>
      <c r="AB137" s="37"/>
      <c r="AC137" s="37"/>
      <c r="AD137" s="37"/>
      <c r="AE137" s="37"/>
      <c r="AT137" s="16" t="s">
        <v>160</v>
      </c>
      <c r="AU137" s="16" t="s">
        <v>82</v>
      </c>
    </row>
    <row r="138" s="2" customFormat="1">
      <c r="A138" s="37"/>
      <c r="B138" s="38"/>
      <c r="C138" s="39"/>
      <c r="D138" s="228" t="s">
        <v>134</v>
      </c>
      <c r="E138" s="39"/>
      <c r="F138" s="229" t="s">
        <v>2170</v>
      </c>
      <c r="G138" s="39"/>
      <c r="H138" s="39"/>
      <c r="I138" s="230"/>
      <c r="J138" s="39"/>
      <c r="K138" s="39"/>
      <c r="L138" s="43"/>
      <c r="M138" s="231"/>
      <c r="N138" s="232"/>
      <c r="O138" s="90"/>
      <c r="P138" s="90"/>
      <c r="Q138" s="90"/>
      <c r="R138" s="90"/>
      <c r="S138" s="90"/>
      <c r="T138" s="91"/>
      <c r="U138" s="37"/>
      <c r="V138" s="37"/>
      <c r="W138" s="37"/>
      <c r="X138" s="37"/>
      <c r="Y138" s="37"/>
      <c r="Z138" s="37"/>
      <c r="AA138" s="37"/>
      <c r="AB138" s="37"/>
      <c r="AC138" s="37"/>
      <c r="AD138" s="37"/>
      <c r="AE138" s="37"/>
      <c r="AT138" s="16" t="s">
        <v>134</v>
      </c>
      <c r="AU138" s="16" t="s">
        <v>82</v>
      </c>
    </row>
    <row r="139" s="2" customFormat="1" ht="16.5" customHeight="1">
      <c r="A139" s="37"/>
      <c r="B139" s="38"/>
      <c r="C139" s="215" t="s">
        <v>94</v>
      </c>
      <c r="D139" s="215" t="s">
        <v>129</v>
      </c>
      <c r="E139" s="216" t="s">
        <v>2171</v>
      </c>
      <c r="F139" s="217" t="s">
        <v>2172</v>
      </c>
      <c r="G139" s="218" t="s">
        <v>132</v>
      </c>
      <c r="H139" s="219">
        <v>1</v>
      </c>
      <c r="I139" s="220"/>
      <c r="J139" s="221">
        <f>ROUND(I139*H139,2)</f>
        <v>0</v>
      </c>
      <c r="K139" s="217" t="s">
        <v>158</v>
      </c>
      <c r="L139" s="43"/>
      <c r="M139" s="222" t="s">
        <v>1</v>
      </c>
      <c r="N139" s="223" t="s">
        <v>38</v>
      </c>
      <c r="O139" s="90"/>
      <c r="P139" s="224">
        <f>O139*H139</f>
        <v>0</v>
      </c>
      <c r="Q139" s="224">
        <v>0</v>
      </c>
      <c r="R139" s="224">
        <f>Q139*H139</f>
        <v>0</v>
      </c>
      <c r="S139" s="224">
        <v>0</v>
      </c>
      <c r="T139" s="225">
        <f>S139*H139</f>
        <v>0</v>
      </c>
      <c r="U139" s="37"/>
      <c r="V139" s="37"/>
      <c r="W139" s="37"/>
      <c r="X139" s="37"/>
      <c r="Y139" s="37"/>
      <c r="Z139" s="37"/>
      <c r="AA139" s="37"/>
      <c r="AB139" s="37"/>
      <c r="AC139" s="37"/>
      <c r="AD139" s="37"/>
      <c r="AE139" s="37"/>
      <c r="AR139" s="226" t="s">
        <v>2117</v>
      </c>
      <c r="AT139" s="226" t="s">
        <v>129</v>
      </c>
      <c r="AU139" s="226" t="s">
        <v>82</v>
      </c>
      <c r="AY139" s="16" t="s">
        <v>128</v>
      </c>
      <c r="BE139" s="227">
        <f>IF(N139="základní",J139,0)</f>
        <v>0</v>
      </c>
      <c r="BF139" s="227">
        <f>IF(N139="snížená",J139,0)</f>
        <v>0</v>
      </c>
      <c r="BG139" s="227">
        <f>IF(N139="zákl. přenesená",J139,0)</f>
        <v>0</v>
      </c>
      <c r="BH139" s="227">
        <f>IF(N139="sníž. přenesená",J139,0)</f>
        <v>0</v>
      </c>
      <c r="BI139" s="227">
        <f>IF(N139="nulová",J139,0)</f>
        <v>0</v>
      </c>
      <c r="BJ139" s="16" t="s">
        <v>78</v>
      </c>
      <c r="BK139" s="227">
        <f>ROUND(I139*H139,2)</f>
        <v>0</v>
      </c>
      <c r="BL139" s="16" t="s">
        <v>2117</v>
      </c>
      <c r="BM139" s="226" t="s">
        <v>2173</v>
      </c>
    </row>
    <row r="140" s="2" customFormat="1">
      <c r="A140" s="37"/>
      <c r="B140" s="38"/>
      <c r="C140" s="39"/>
      <c r="D140" s="228" t="s">
        <v>160</v>
      </c>
      <c r="E140" s="39"/>
      <c r="F140" s="239" t="s">
        <v>2172</v>
      </c>
      <c r="G140" s="39"/>
      <c r="H140" s="39"/>
      <c r="I140" s="230"/>
      <c r="J140" s="39"/>
      <c r="K140" s="39"/>
      <c r="L140" s="43"/>
      <c r="M140" s="231"/>
      <c r="N140" s="232"/>
      <c r="O140" s="90"/>
      <c r="P140" s="90"/>
      <c r="Q140" s="90"/>
      <c r="R140" s="90"/>
      <c r="S140" s="90"/>
      <c r="T140" s="91"/>
      <c r="U140" s="37"/>
      <c r="V140" s="37"/>
      <c r="W140" s="37"/>
      <c r="X140" s="37"/>
      <c r="Y140" s="37"/>
      <c r="Z140" s="37"/>
      <c r="AA140" s="37"/>
      <c r="AB140" s="37"/>
      <c r="AC140" s="37"/>
      <c r="AD140" s="37"/>
      <c r="AE140" s="37"/>
      <c r="AT140" s="16" t="s">
        <v>160</v>
      </c>
      <c r="AU140" s="16" t="s">
        <v>82</v>
      </c>
    </row>
    <row r="141" s="2" customFormat="1">
      <c r="A141" s="37"/>
      <c r="B141" s="38"/>
      <c r="C141" s="39"/>
      <c r="D141" s="228" t="s">
        <v>134</v>
      </c>
      <c r="E141" s="39"/>
      <c r="F141" s="229" t="s">
        <v>2174</v>
      </c>
      <c r="G141" s="39"/>
      <c r="H141" s="39"/>
      <c r="I141" s="230"/>
      <c r="J141" s="39"/>
      <c r="K141" s="39"/>
      <c r="L141" s="43"/>
      <c r="M141" s="231"/>
      <c r="N141" s="232"/>
      <c r="O141" s="90"/>
      <c r="P141" s="90"/>
      <c r="Q141" s="90"/>
      <c r="R141" s="90"/>
      <c r="S141" s="90"/>
      <c r="T141" s="91"/>
      <c r="U141" s="37"/>
      <c r="V141" s="37"/>
      <c r="W141" s="37"/>
      <c r="X141" s="37"/>
      <c r="Y141" s="37"/>
      <c r="Z141" s="37"/>
      <c r="AA141" s="37"/>
      <c r="AB141" s="37"/>
      <c r="AC141" s="37"/>
      <c r="AD141" s="37"/>
      <c r="AE141" s="37"/>
      <c r="AT141" s="16" t="s">
        <v>134</v>
      </c>
      <c r="AU141" s="16" t="s">
        <v>82</v>
      </c>
    </row>
    <row r="142" s="2" customFormat="1" ht="16.5" customHeight="1">
      <c r="A142" s="37"/>
      <c r="B142" s="38"/>
      <c r="C142" s="215" t="s">
        <v>97</v>
      </c>
      <c r="D142" s="215" t="s">
        <v>129</v>
      </c>
      <c r="E142" s="216" t="s">
        <v>2122</v>
      </c>
      <c r="F142" s="217" t="s">
        <v>2123</v>
      </c>
      <c r="G142" s="218" t="s">
        <v>132</v>
      </c>
      <c r="H142" s="219">
        <v>1</v>
      </c>
      <c r="I142" s="220"/>
      <c r="J142" s="221">
        <f>ROUND(I142*H142,2)</f>
        <v>0</v>
      </c>
      <c r="K142" s="217" t="s">
        <v>1</v>
      </c>
      <c r="L142" s="43"/>
      <c r="M142" s="222" t="s">
        <v>1</v>
      </c>
      <c r="N142" s="223" t="s">
        <v>38</v>
      </c>
      <c r="O142" s="90"/>
      <c r="P142" s="224">
        <f>O142*H142</f>
        <v>0</v>
      </c>
      <c r="Q142" s="224">
        <v>0</v>
      </c>
      <c r="R142" s="224">
        <f>Q142*H142</f>
        <v>0</v>
      </c>
      <c r="S142" s="224">
        <v>0</v>
      </c>
      <c r="T142" s="225">
        <f>S142*H142</f>
        <v>0</v>
      </c>
      <c r="U142" s="37"/>
      <c r="V142" s="37"/>
      <c r="W142" s="37"/>
      <c r="X142" s="37"/>
      <c r="Y142" s="37"/>
      <c r="Z142" s="37"/>
      <c r="AA142" s="37"/>
      <c r="AB142" s="37"/>
      <c r="AC142" s="37"/>
      <c r="AD142" s="37"/>
      <c r="AE142" s="37"/>
      <c r="AR142" s="226" t="s">
        <v>2117</v>
      </c>
      <c r="AT142" s="226" t="s">
        <v>129</v>
      </c>
      <c r="AU142" s="226" t="s">
        <v>82</v>
      </c>
      <c r="AY142" s="16" t="s">
        <v>128</v>
      </c>
      <c r="BE142" s="227">
        <f>IF(N142="základní",J142,0)</f>
        <v>0</v>
      </c>
      <c r="BF142" s="227">
        <f>IF(N142="snížená",J142,0)</f>
        <v>0</v>
      </c>
      <c r="BG142" s="227">
        <f>IF(N142="zákl. přenesená",J142,0)</f>
        <v>0</v>
      </c>
      <c r="BH142" s="227">
        <f>IF(N142="sníž. přenesená",J142,0)</f>
        <v>0</v>
      </c>
      <c r="BI142" s="227">
        <f>IF(N142="nulová",J142,0)</f>
        <v>0</v>
      </c>
      <c r="BJ142" s="16" t="s">
        <v>78</v>
      </c>
      <c r="BK142" s="227">
        <f>ROUND(I142*H142,2)</f>
        <v>0</v>
      </c>
      <c r="BL142" s="16" t="s">
        <v>2117</v>
      </c>
      <c r="BM142" s="226" t="s">
        <v>2175</v>
      </c>
    </row>
    <row r="143" s="2" customFormat="1">
      <c r="A143" s="37"/>
      <c r="B143" s="38"/>
      <c r="C143" s="39"/>
      <c r="D143" s="228" t="s">
        <v>160</v>
      </c>
      <c r="E143" s="39"/>
      <c r="F143" s="239" t="s">
        <v>2123</v>
      </c>
      <c r="G143" s="39"/>
      <c r="H143" s="39"/>
      <c r="I143" s="230"/>
      <c r="J143" s="39"/>
      <c r="K143" s="39"/>
      <c r="L143" s="43"/>
      <c r="M143" s="231"/>
      <c r="N143" s="232"/>
      <c r="O143" s="90"/>
      <c r="P143" s="90"/>
      <c r="Q143" s="90"/>
      <c r="R143" s="90"/>
      <c r="S143" s="90"/>
      <c r="T143" s="91"/>
      <c r="U143" s="37"/>
      <c r="V143" s="37"/>
      <c r="W143" s="37"/>
      <c r="X143" s="37"/>
      <c r="Y143" s="37"/>
      <c r="Z143" s="37"/>
      <c r="AA143" s="37"/>
      <c r="AB143" s="37"/>
      <c r="AC143" s="37"/>
      <c r="AD143" s="37"/>
      <c r="AE143" s="37"/>
      <c r="AT143" s="16" t="s">
        <v>160</v>
      </c>
      <c r="AU143" s="16" t="s">
        <v>82</v>
      </c>
    </row>
    <row r="144" s="2" customFormat="1" ht="16.5" customHeight="1">
      <c r="A144" s="37"/>
      <c r="B144" s="38"/>
      <c r="C144" s="215" t="s">
        <v>100</v>
      </c>
      <c r="D144" s="215" t="s">
        <v>129</v>
      </c>
      <c r="E144" s="216" t="s">
        <v>2176</v>
      </c>
      <c r="F144" s="217" t="s">
        <v>2177</v>
      </c>
      <c r="G144" s="218" t="s">
        <v>132</v>
      </c>
      <c r="H144" s="219">
        <v>1</v>
      </c>
      <c r="I144" s="220"/>
      <c r="J144" s="221">
        <f>ROUND(I144*H144,2)</f>
        <v>0</v>
      </c>
      <c r="K144" s="217" t="s">
        <v>1</v>
      </c>
      <c r="L144" s="43"/>
      <c r="M144" s="222" t="s">
        <v>1</v>
      </c>
      <c r="N144" s="223" t="s">
        <v>38</v>
      </c>
      <c r="O144" s="90"/>
      <c r="P144" s="224">
        <f>O144*H144</f>
        <v>0</v>
      </c>
      <c r="Q144" s="224">
        <v>0</v>
      </c>
      <c r="R144" s="224">
        <f>Q144*H144</f>
        <v>0</v>
      </c>
      <c r="S144" s="224">
        <v>0</v>
      </c>
      <c r="T144" s="225">
        <f>S144*H144</f>
        <v>0</v>
      </c>
      <c r="U144" s="37"/>
      <c r="V144" s="37"/>
      <c r="W144" s="37"/>
      <c r="X144" s="37"/>
      <c r="Y144" s="37"/>
      <c r="Z144" s="37"/>
      <c r="AA144" s="37"/>
      <c r="AB144" s="37"/>
      <c r="AC144" s="37"/>
      <c r="AD144" s="37"/>
      <c r="AE144" s="37"/>
      <c r="AR144" s="226" t="s">
        <v>2117</v>
      </c>
      <c r="AT144" s="226" t="s">
        <v>129</v>
      </c>
      <c r="AU144" s="226" t="s">
        <v>82</v>
      </c>
      <c r="AY144" s="16" t="s">
        <v>128</v>
      </c>
      <c r="BE144" s="227">
        <f>IF(N144="základní",J144,0)</f>
        <v>0</v>
      </c>
      <c r="BF144" s="227">
        <f>IF(N144="snížená",J144,0)</f>
        <v>0</v>
      </c>
      <c r="BG144" s="227">
        <f>IF(N144="zákl. přenesená",J144,0)</f>
        <v>0</v>
      </c>
      <c r="BH144" s="227">
        <f>IF(N144="sníž. přenesená",J144,0)</f>
        <v>0</v>
      </c>
      <c r="BI144" s="227">
        <f>IF(N144="nulová",J144,0)</f>
        <v>0</v>
      </c>
      <c r="BJ144" s="16" t="s">
        <v>78</v>
      </c>
      <c r="BK144" s="227">
        <f>ROUND(I144*H144,2)</f>
        <v>0</v>
      </c>
      <c r="BL144" s="16" t="s">
        <v>2117</v>
      </c>
      <c r="BM144" s="226" t="s">
        <v>2178</v>
      </c>
    </row>
    <row r="145" s="2" customFormat="1">
      <c r="A145" s="37"/>
      <c r="B145" s="38"/>
      <c r="C145" s="39"/>
      <c r="D145" s="228" t="s">
        <v>160</v>
      </c>
      <c r="E145" s="39"/>
      <c r="F145" s="239" t="s">
        <v>2177</v>
      </c>
      <c r="G145" s="39"/>
      <c r="H145" s="39"/>
      <c r="I145" s="230"/>
      <c r="J145" s="39"/>
      <c r="K145" s="39"/>
      <c r="L145" s="43"/>
      <c r="M145" s="231"/>
      <c r="N145" s="232"/>
      <c r="O145" s="90"/>
      <c r="P145" s="90"/>
      <c r="Q145" s="90"/>
      <c r="R145" s="90"/>
      <c r="S145" s="90"/>
      <c r="T145" s="91"/>
      <c r="U145" s="37"/>
      <c r="V145" s="37"/>
      <c r="W145" s="37"/>
      <c r="X145" s="37"/>
      <c r="Y145" s="37"/>
      <c r="Z145" s="37"/>
      <c r="AA145" s="37"/>
      <c r="AB145" s="37"/>
      <c r="AC145" s="37"/>
      <c r="AD145" s="37"/>
      <c r="AE145" s="37"/>
      <c r="AT145" s="16" t="s">
        <v>160</v>
      </c>
      <c r="AU145" s="16" t="s">
        <v>82</v>
      </c>
    </row>
    <row r="146" s="2" customFormat="1">
      <c r="A146" s="37"/>
      <c r="B146" s="38"/>
      <c r="C146" s="39"/>
      <c r="D146" s="228" t="s">
        <v>134</v>
      </c>
      <c r="E146" s="39"/>
      <c r="F146" s="229" t="s">
        <v>2179</v>
      </c>
      <c r="G146" s="39"/>
      <c r="H146" s="39"/>
      <c r="I146" s="230"/>
      <c r="J146" s="39"/>
      <c r="K146" s="39"/>
      <c r="L146" s="43"/>
      <c r="M146" s="231"/>
      <c r="N146" s="232"/>
      <c r="O146" s="90"/>
      <c r="P146" s="90"/>
      <c r="Q146" s="90"/>
      <c r="R146" s="90"/>
      <c r="S146" s="90"/>
      <c r="T146" s="91"/>
      <c r="U146" s="37"/>
      <c r="V146" s="37"/>
      <c r="W146" s="37"/>
      <c r="X146" s="37"/>
      <c r="Y146" s="37"/>
      <c r="Z146" s="37"/>
      <c r="AA146" s="37"/>
      <c r="AB146" s="37"/>
      <c r="AC146" s="37"/>
      <c r="AD146" s="37"/>
      <c r="AE146" s="37"/>
      <c r="AT146" s="16" t="s">
        <v>134</v>
      </c>
      <c r="AU146" s="16" t="s">
        <v>82</v>
      </c>
    </row>
    <row r="147" s="2" customFormat="1" ht="16.5" customHeight="1">
      <c r="A147" s="37"/>
      <c r="B147" s="38"/>
      <c r="C147" s="215" t="s">
        <v>136</v>
      </c>
      <c r="D147" s="215" t="s">
        <v>129</v>
      </c>
      <c r="E147" s="216" t="s">
        <v>2180</v>
      </c>
      <c r="F147" s="217" t="s">
        <v>2177</v>
      </c>
      <c r="G147" s="218" t="s">
        <v>132</v>
      </c>
      <c r="H147" s="219">
        <v>1</v>
      </c>
      <c r="I147" s="220"/>
      <c r="J147" s="221">
        <f>ROUND(I147*H147,2)</f>
        <v>0</v>
      </c>
      <c r="K147" s="217" t="s">
        <v>1</v>
      </c>
      <c r="L147" s="43"/>
      <c r="M147" s="222" t="s">
        <v>1</v>
      </c>
      <c r="N147" s="223" t="s">
        <v>38</v>
      </c>
      <c r="O147" s="90"/>
      <c r="P147" s="224">
        <f>O147*H147</f>
        <v>0</v>
      </c>
      <c r="Q147" s="224">
        <v>0</v>
      </c>
      <c r="R147" s="224">
        <f>Q147*H147</f>
        <v>0</v>
      </c>
      <c r="S147" s="224">
        <v>0</v>
      </c>
      <c r="T147" s="225">
        <f>S147*H147</f>
        <v>0</v>
      </c>
      <c r="U147" s="37"/>
      <c r="V147" s="37"/>
      <c r="W147" s="37"/>
      <c r="X147" s="37"/>
      <c r="Y147" s="37"/>
      <c r="Z147" s="37"/>
      <c r="AA147" s="37"/>
      <c r="AB147" s="37"/>
      <c r="AC147" s="37"/>
      <c r="AD147" s="37"/>
      <c r="AE147" s="37"/>
      <c r="AR147" s="226" t="s">
        <v>2117</v>
      </c>
      <c r="AT147" s="226" t="s">
        <v>129</v>
      </c>
      <c r="AU147" s="226" t="s">
        <v>82</v>
      </c>
      <c r="AY147" s="16" t="s">
        <v>128</v>
      </c>
      <c r="BE147" s="227">
        <f>IF(N147="základní",J147,0)</f>
        <v>0</v>
      </c>
      <c r="BF147" s="227">
        <f>IF(N147="snížená",J147,0)</f>
        <v>0</v>
      </c>
      <c r="BG147" s="227">
        <f>IF(N147="zákl. přenesená",J147,0)</f>
        <v>0</v>
      </c>
      <c r="BH147" s="227">
        <f>IF(N147="sníž. přenesená",J147,0)</f>
        <v>0</v>
      </c>
      <c r="BI147" s="227">
        <f>IF(N147="nulová",J147,0)</f>
        <v>0</v>
      </c>
      <c r="BJ147" s="16" t="s">
        <v>78</v>
      </c>
      <c r="BK147" s="227">
        <f>ROUND(I147*H147,2)</f>
        <v>0</v>
      </c>
      <c r="BL147" s="16" t="s">
        <v>2117</v>
      </c>
      <c r="BM147" s="226" t="s">
        <v>2181</v>
      </c>
    </row>
    <row r="148" s="2" customFormat="1">
      <c r="A148" s="37"/>
      <c r="B148" s="38"/>
      <c r="C148" s="39"/>
      <c r="D148" s="228" t="s">
        <v>160</v>
      </c>
      <c r="E148" s="39"/>
      <c r="F148" s="239" t="s">
        <v>2177</v>
      </c>
      <c r="G148" s="39"/>
      <c r="H148" s="39"/>
      <c r="I148" s="230"/>
      <c r="J148" s="39"/>
      <c r="K148" s="39"/>
      <c r="L148" s="43"/>
      <c r="M148" s="231"/>
      <c r="N148" s="232"/>
      <c r="O148" s="90"/>
      <c r="P148" s="90"/>
      <c r="Q148" s="90"/>
      <c r="R148" s="90"/>
      <c r="S148" s="90"/>
      <c r="T148" s="91"/>
      <c r="U148" s="37"/>
      <c r="V148" s="37"/>
      <c r="W148" s="37"/>
      <c r="X148" s="37"/>
      <c r="Y148" s="37"/>
      <c r="Z148" s="37"/>
      <c r="AA148" s="37"/>
      <c r="AB148" s="37"/>
      <c r="AC148" s="37"/>
      <c r="AD148" s="37"/>
      <c r="AE148" s="37"/>
      <c r="AT148" s="16" t="s">
        <v>160</v>
      </c>
      <c r="AU148" s="16" t="s">
        <v>82</v>
      </c>
    </row>
    <row r="149" s="2" customFormat="1">
      <c r="A149" s="37"/>
      <c r="B149" s="38"/>
      <c r="C149" s="39"/>
      <c r="D149" s="228" t="s">
        <v>134</v>
      </c>
      <c r="E149" s="39"/>
      <c r="F149" s="229" t="s">
        <v>2182</v>
      </c>
      <c r="G149" s="39"/>
      <c r="H149" s="39"/>
      <c r="I149" s="230"/>
      <c r="J149" s="39"/>
      <c r="K149" s="39"/>
      <c r="L149" s="43"/>
      <c r="M149" s="231"/>
      <c r="N149" s="232"/>
      <c r="O149" s="90"/>
      <c r="P149" s="90"/>
      <c r="Q149" s="90"/>
      <c r="R149" s="90"/>
      <c r="S149" s="90"/>
      <c r="T149" s="91"/>
      <c r="U149" s="37"/>
      <c r="V149" s="37"/>
      <c r="W149" s="37"/>
      <c r="X149" s="37"/>
      <c r="Y149" s="37"/>
      <c r="Z149" s="37"/>
      <c r="AA149" s="37"/>
      <c r="AB149" s="37"/>
      <c r="AC149" s="37"/>
      <c r="AD149" s="37"/>
      <c r="AE149" s="37"/>
      <c r="AT149" s="16" t="s">
        <v>134</v>
      </c>
      <c r="AU149" s="16" t="s">
        <v>82</v>
      </c>
    </row>
    <row r="150" s="12" customFormat="1" ht="22.8" customHeight="1">
      <c r="A150" s="12"/>
      <c r="B150" s="201"/>
      <c r="C150" s="202"/>
      <c r="D150" s="203" t="s">
        <v>72</v>
      </c>
      <c r="E150" s="233" t="s">
        <v>2125</v>
      </c>
      <c r="F150" s="233" t="s">
        <v>2126</v>
      </c>
      <c r="G150" s="202"/>
      <c r="H150" s="202"/>
      <c r="I150" s="205"/>
      <c r="J150" s="234">
        <f>BK150</f>
        <v>0</v>
      </c>
      <c r="K150" s="202"/>
      <c r="L150" s="207"/>
      <c r="M150" s="208"/>
      <c r="N150" s="209"/>
      <c r="O150" s="209"/>
      <c r="P150" s="210">
        <f>SUM(P151:P158)</f>
        <v>0</v>
      </c>
      <c r="Q150" s="209"/>
      <c r="R150" s="210">
        <f>SUM(R151:R158)</f>
        <v>0</v>
      </c>
      <c r="S150" s="209"/>
      <c r="T150" s="211">
        <f>SUM(T151:T158)</f>
        <v>0</v>
      </c>
      <c r="U150" s="12"/>
      <c r="V150" s="12"/>
      <c r="W150" s="12"/>
      <c r="X150" s="12"/>
      <c r="Y150" s="12"/>
      <c r="Z150" s="12"/>
      <c r="AA150" s="12"/>
      <c r="AB150" s="12"/>
      <c r="AC150" s="12"/>
      <c r="AD150" s="12"/>
      <c r="AE150" s="12"/>
      <c r="AR150" s="212" t="s">
        <v>91</v>
      </c>
      <c r="AT150" s="213" t="s">
        <v>72</v>
      </c>
      <c r="AU150" s="213" t="s">
        <v>78</v>
      </c>
      <c r="AY150" s="212" t="s">
        <v>128</v>
      </c>
      <c r="BK150" s="214">
        <f>SUM(BK151:BK158)</f>
        <v>0</v>
      </c>
    </row>
    <row r="151" s="2" customFormat="1" ht="16.5" customHeight="1">
      <c r="A151" s="37"/>
      <c r="B151" s="38"/>
      <c r="C151" s="215" t="s">
        <v>210</v>
      </c>
      <c r="D151" s="215" t="s">
        <v>129</v>
      </c>
      <c r="E151" s="216" t="s">
        <v>2183</v>
      </c>
      <c r="F151" s="217" t="s">
        <v>2184</v>
      </c>
      <c r="G151" s="218" t="s">
        <v>132</v>
      </c>
      <c r="H151" s="219">
        <v>1</v>
      </c>
      <c r="I151" s="220"/>
      <c r="J151" s="221">
        <f>ROUND(I151*H151,2)</f>
        <v>0</v>
      </c>
      <c r="K151" s="217" t="s">
        <v>158</v>
      </c>
      <c r="L151" s="43"/>
      <c r="M151" s="222" t="s">
        <v>1</v>
      </c>
      <c r="N151" s="223" t="s">
        <v>38</v>
      </c>
      <c r="O151" s="90"/>
      <c r="P151" s="224">
        <f>O151*H151</f>
        <v>0</v>
      </c>
      <c r="Q151" s="224">
        <v>0</v>
      </c>
      <c r="R151" s="224">
        <f>Q151*H151</f>
        <v>0</v>
      </c>
      <c r="S151" s="224">
        <v>0</v>
      </c>
      <c r="T151" s="225">
        <f>S151*H151</f>
        <v>0</v>
      </c>
      <c r="U151" s="37"/>
      <c r="V151" s="37"/>
      <c r="W151" s="37"/>
      <c r="X151" s="37"/>
      <c r="Y151" s="37"/>
      <c r="Z151" s="37"/>
      <c r="AA151" s="37"/>
      <c r="AB151" s="37"/>
      <c r="AC151" s="37"/>
      <c r="AD151" s="37"/>
      <c r="AE151" s="37"/>
      <c r="AR151" s="226" t="s">
        <v>2117</v>
      </c>
      <c r="AT151" s="226" t="s">
        <v>129</v>
      </c>
      <c r="AU151" s="226" t="s">
        <v>82</v>
      </c>
      <c r="AY151" s="16" t="s">
        <v>128</v>
      </c>
      <c r="BE151" s="227">
        <f>IF(N151="základní",J151,0)</f>
        <v>0</v>
      </c>
      <c r="BF151" s="227">
        <f>IF(N151="snížená",J151,0)</f>
        <v>0</v>
      </c>
      <c r="BG151" s="227">
        <f>IF(N151="zákl. přenesená",J151,0)</f>
        <v>0</v>
      </c>
      <c r="BH151" s="227">
        <f>IF(N151="sníž. přenesená",J151,0)</f>
        <v>0</v>
      </c>
      <c r="BI151" s="227">
        <f>IF(N151="nulová",J151,0)</f>
        <v>0</v>
      </c>
      <c r="BJ151" s="16" t="s">
        <v>78</v>
      </c>
      <c r="BK151" s="227">
        <f>ROUND(I151*H151,2)</f>
        <v>0</v>
      </c>
      <c r="BL151" s="16" t="s">
        <v>2117</v>
      </c>
      <c r="BM151" s="226" t="s">
        <v>2185</v>
      </c>
    </row>
    <row r="152" s="2" customFormat="1">
      <c r="A152" s="37"/>
      <c r="B152" s="38"/>
      <c r="C152" s="39"/>
      <c r="D152" s="228" t="s">
        <v>160</v>
      </c>
      <c r="E152" s="39"/>
      <c r="F152" s="239" t="s">
        <v>2184</v>
      </c>
      <c r="G152" s="39"/>
      <c r="H152" s="39"/>
      <c r="I152" s="230"/>
      <c r="J152" s="39"/>
      <c r="K152" s="39"/>
      <c r="L152" s="43"/>
      <c r="M152" s="231"/>
      <c r="N152" s="232"/>
      <c r="O152" s="90"/>
      <c r="P152" s="90"/>
      <c r="Q152" s="90"/>
      <c r="R152" s="90"/>
      <c r="S152" s="90"/>
      <c r="T152" s="91"/>
      <c r="U152" s="37"/>
      <c r="V152" s="37"/>
      <c r="W152" s="37"/>
      <c r="X152" s="37"/>
      <c r="Y152" s="37"/>
      <c r="Z152" s="37"/>
      <c r="AA152" s="37"/>
      <c r="AB152" s="37"/>
      <c r="AC152" s="37"/>
      <c r="AD152" s="37"/>
      <c r="AE152" s="37"/>
      <c r="AT152" s="16" t="s">
        <v>160</v>
      </c>
      <c r="AU152" s="16" t="s">
        <v>82</v>
      </c>
    </row>
    <row r="153" s="2" customFormat="1">
      <c r="A153" s="37"/>
      <c r="B153" s="38"/>
      <c r="C153" s="39"/>
      <c r="D153" s="228" t="s">
        <v>134</v>
      </c>
      <c r="E153" s="39"/>
      <c r="F153" s="229" t="s">
        <v>2186</v>
      </c>
      <c r="G153" s="39"/>
      <c r="H153" s="39"/>
      <c r="I153" s="230"/>
      <c r="J153" s="39"/>
      <c r="K153" s="39"/>
      <c r="L153" s="43"/>
      <c r="M153" s="231"/>
      <c r="N153" s="232"/>
      <c r="O153" s="90"/>
      <c r="P153" s="90"/>
      <c r="Q153" s="90"/>
      <c r="R153" s="90"/>
      <c r="S153" s="90"/>
      <c r="T153" s="91"/>
      <c r="U153" s="37"/>
      <c r="V153" s="37"/>
      <c r="W153" s="37"/>
      <c r="X153" s="37"/>
      <c r="Y153" s="37"/>
      <c r="Z153" s="37"/>
      <c r="AA153" s="37"/>
      <c r="AB153" s="37"/>
      <c r="AC153" s="37"/>
      <c r="AD153" s="37"/>
      <c r="AE153" s="37"/>
      <c r="AT153" s="16" t="s">
        <v>134</v>
      </c>
      <c r="AU153" s="16" t="s">
        <v>82</v>
      </c>
    </row>
    <row r="154" s="2" customFormat="1" ht="16.5" customHeight="1">
      <c r="A154" s="37"/>
      <c r="B154" s="38"/>
      <c r="C154" s="215" t="s">
        <v>217</v>
      </c>
      <c r="D154" s="215" t="s">
        <v>129</v>
      </c>
      <c r="E154" s="216" t="s">
        <v>2187</v>
      </c>
      <c r="F154" s="217" t="s">
        <v>2188</v>
      </c>
      <c r="G154" s="218" t="s">
        <v>132</v>
      </c>
      <c r="H154" s="219">
        <v>1</v>
      </c>
      <c r="I154" s="220"/>
      <c r="J154" s="221">
        <f>ROUND(I154*H154,2)</f>
        <v>0</v>
      </c>
      <c r="K154" s="217" t="s">
        <v>158</v>
      </c>
      <c r="L154" s="43"/>
      <c r="M154" s="222" t="s">
        <v>1</v>
      </c>
      <c r="N154" s="223" t="s">
        <v>38</v>
      </c>
      <c r="O154" s="90"/>
      <c r="P154" s="224">
        <f>O154*H154</f>
        <v>0</v>
      </c>
      <c r="Q154" s="224">
        <v>0</v>
      </c>
      <c r="R154" s="224">
        <f>Q154*H154</f>
        <v>0</v>
      </c>
      <c r="S154" s="224">
        <v>0</v>
      </c>
      <c r="T154" s="225">
        <f>S154*H154</f>
        <v>0</v>
      </c>
      <c r="U154" s="37"/>
      <c r="V154" s="37"/>
      <c r="W154" s="37"/>
      <c r="X154" s="37"/>
      <c r="Y154" s="37"/>
      <c r="Z154" s="37"/>
      <c r="AA154" s="37"/>
      <c r="AB154" s="37"/>
      <c r="AC154" s="37"/>
      <c r="AD154" s="37"/>
      <c r="AE154" s="37"/>
      <c r="AR154" s="226" t="s">
        <v>2117</v>
      </c>
      <c r="AT154" s="226" t="s">
        <v>129</v>
      </c>
      <c r="AU154" s="226" t="s">
        <v>82</v>
      </c>
      <c r="AY154" s="16" t="s">
        <v>128</v>
      </c>
      <c r="BE154" s="227">
        <f>IF(N154="základní",J154,0)</f>
        <v>0</v>
      </c>
      <c r="BF154" s="227">
        <f>IF(N154="snížená",J154,0)</f>
        <v>0</v>
      </c>
      <c r="BG154" s="227">
        <f>IF(N154="zákl. přenesená",J154,0)</f>
        <v>0</v>
      </c>
      <c r="BH154" s="227">
        <f>IF(N154="sníž. přenesená",J154,0)</f>
        <v>0</v>
      </c>
      <c r="BI154" s="227">
        <f>IF(N154="nulová",J154,0)</f>
        <v>0</v>
      </c>
      <c r="BJ154" s="16" t="s">
        <v>78</v>
      </c>
      <c r="BK154" s="227">
        <f>ROUND(I154*H154,2)</f>
        <v>0</v>
      </c>
      <c r="BL154" s="16" t="s">
        <v>2117</v>
      </c>
      <c r="BM154" s="226" t="s">
        <v>2189</v>
      </c>
    </row>
    <row r="155" s="2" customFormat="1">
      <c r="A155" s="37"/>
      <c r="B155" s="38"/>
      <c r="C155" s="39"/>
      <c r="D155" s="228" t="s">
        <v>160</v>
      </c>
      <c r="E155" s="39"/>
      <c r="F155" s="239" t="s">
        <v>2188</v>
      </c>
      <c r="G155" s="39"/>
      <c r="H155" s="39"/>
      <c r="I155" s="230"/>
      <c r="J155" s="39"/>
      <c r="K155" s="39"/>
      <c r="L155" s="43"/>
      <c r="M155" s="231"/>
      <c r="N155" s="232"/>
      <c r="O155" s="90"/>
      <c r="P155" s="90"/>
      <c r="Q155" s="90"/>
      <c r="R155" s="90"/>
      <c r="S155" s="90"/>
      <c r="T155" s="91"/>
      <c r="U155" s="37"/>
      <c r="V155" s="37"/>
      <c r="W155" s="37"/>
      <c r="X155" s="37"/>
      <c r="Y155" s="37"/>
      <c r="Z155" s="37"/>
      <c r="AA155" s="37"/>
      <c r="AB155" s="37"/>
      <c r="AC155" s="37"/>
      <c r="AD155" s="37"/>
      <c r="AE155" s="37"/>
      <c r="AT155" s="16" t="s">
        <v>160</v>
      </c>
      <c r="AU155" s="16" t="s">
        <v>82</v>
      </c>
    </row>
    <row r="156" s="2" customFormat="1" ht="16.5" customHeight="1">
      <c r="A156" s="37"/>
      <c r="B156" s="38"/>
      <c r="C156" s="215" t="s">
        <v>223</v>
      </c>
      <c r="D156" s="215" t="s">
        <v>129</v>
      </c>
      <c r="E156" s="216" t="s">
        <v>2190</v>
      </c>
      <c r="F156" s="217" t="s">
        <v>2191</v>
      </c>
      <c r="G156" s="218" t="s">
        <v>132</v>
      </c>
      <c r="H156" s="219">
        <v>1</v>
      </c>
      <c r="I156" s="220"/>
      <c r="J156" s="221">
        <f>ROUND(I156*H156,2)</f>
        <v>0</v>
      </c>
      <c r="K156" s="217" t="s">
        <v>158</v>
      </c>
      <c r="L156" s="43"/>
      <c r="M156" s="222" t="s">
        <v>1</v>
      </c>
      <c r="N156" s="223" t="s">
        <v>38</v>
      </c>
      <c r="O156" s="90"/>
      <c r="P156" s="224">
        <f>O156*H156</f>
        <v>0</v>
      </c>
      <c r="Q156" s="224">
        <v>0</v>
      </c>
      <c r="R156" s="224">
        <f>Q156*H156</f>
        <v>0</v>
      </c>
      <c r="S156" s="224">
        <v>0</v>
      </c>
      <c r="T156" s="225">
        <f>S156*H156</f>
        <v>0</v>
      </c>
      <c r="U156" s="37"/>
      <c r="V156" s="37"/>
      <c r="W156" s="37"/>
      <c r="X156" s="37"/>
      <c r="Y156" s="37"/>
      <c r="Z156" s="37"/>
      <c r="AA156" s="37"/>
      <c r="AB156" s="37"/>
      <c r="AC156" s="37"/>
      <c r="AD156" s="37"/>
      <c r="AE156" s="37"/>
      <c r="AR156" s="226" t="s">
        <v>2117</v>
      </c>
      <c r="AT156" s="226" t="s">
        <v>129</v>
      </c>
      <c r="AU156" s="226" t="s">
        <v>82</v>
      </c>
      <c r="AY156" s="16" t="s">
        <v>128</v>
      </c>
      <c r="BE156" s="227">
        <f>IF(N156="základní",J156,0)</f>
        <v>0</v>
      </c>
      <c r="BF156" s="227">
        <f>IF(N156="snížená",J156,0)</f>
        <v>0</v>
      </c>
      <c r="BG156" s="227">
        <f>IF(N156="zákl. přenesená",J156,0)</f>
        <v>0</v>
      </c>
      <c r="BH156" s="227">
        <f>IF(N156="sníž. přenesená",J156,0)</f>
        <v>0</v>
      </c>
      <c r="BI156" s="227">
        <f>IF(N156="nulová",J156,0)</f>
        <v>0</v>
      </c>
      <c r="BJ156" s="16" t="s">
        <v>78</v>
      </c>
      <c r="BK156" s="227">
        <f>ROUND(I156*H156,2)</f>
        <v>0</v>
      </c>
      <c r="BL156" s="16" t="s">
        <v>2117</v>
      </c>
      <c r="BM156" s="226" t="s">
        <v>2192</v>
      </c>
    </row>
    <row r="157" s="2" customFormat="1">
      <c r="A157" s="37"/>
      <c r="B157" s="38"/>
      <c r="C157" s="39"/>
      <c r="D157" s="228" t="s">
        <v>160</v>
      </c>
      <c r="E157" s="39"/>
      <c r="F157" s="239" t="s">
        <v>2191</v>
      </c>
      <c r="G157" s="39"/>
      <c r="H157" s="39"/>
      <c r="I157" s="230"/>
      <c r="J157" s="39"/>
      <c r="K157" s="39"/>
      <c r="L157" s="43"/>
      <c r="M157" s="231"/>
      <c r="N157" s="232"/>
      <c r="O157" s="90"/>
      <c r="P157" s="90"/>
      <c r="Q157" s="90"/>
      <c r="R157" s="90"/>
      <c r="S157" s="90"/>
      <c r="T157" s="91"/>
      <c r="U157" s="37"/>
      <c r="V157" s="37"/>
      <c r="W157" s="37"/>
      <c r="X157" s="37"/>
      <c r="Y157" s="37"/>
      <c r="Z157" s="37"/>
      <c r="AA157" s="37"/>
      <c r="AB157" s="37"/>
      <c r="AC157" s="37"/>
      <c r="AD157" s="37"/>
      <c r="AE157" s="37"/>
      <c r="AT157" s="16" t="s">
        <v>160</v>
      </c>
      <c r="AU157" s="16" t="s">
        <v>82</v>
      </c>
    </row>
    <row r="158" s="2" customFormat="1">
      <c r="A158" s="37"/>
      <c r="B158" s="38"/>
      <c r="C158" s="39"/>
      <c r="D158" s="228" t="s">
        <v>134</v>
      </c>
      <c r="E158" s="39"/>
      <c r="F158" s="229" t="s">
        <v>2193</v>
      </c>
      <c r="G158" s="39"/>
      <c r="H158" s="39"/>
      <c r="I158" s="230"/>
      <c r="J158" s="39"/>
      <c r="K158" s="39"/>
      <c r="L158" s="43"/>
      <c r="M158" s="231"/>
      <c r="N158" s="232"/>
      <c r="O158" s="90"/>
      <c r="P158" s="90"/>
      <c r="Q158" s="90"/>
      <c r="R158" s="90"/>
      <c r="S158" s="90"/>
      <c r="T158" s="91"/>
      <c r="U158" s="37"/>
      <c r="V158" s="37"/>
      <c r="W158" s="37"/>
      <c r="X158" s="37"/>
      <c r="Y158" s="37"/>
      <c r="Z158" s="37"/>
      <c r="AA158" s="37"/>
      <c r="AB158" s="37"/>
      <c r="AC158" s="37"/>
      <c r="AD158" s="37"/>
      <c r="AE158" s="37"/>
      <c r="AT158" s="16" t="s">
        <v>134</v>
      </c>
      <c r="AU158" s="16" t="s">
        <v>82</v>
      </c>
    </row>
    <row r="159" s="12" customFormat="1" ht="22.8" customHeight="1">
      <c r="A159" s="12"/>
      <c r="B159" s="201"/>
      <c r="C159" s="202"/>
      <c r="D159" s="203" t="s">
        <v>72</v>
      </c>
      <c r="E159" s="233" t="s">
        <v>2130</v>
      </c>
      <c r="F159" s="233" t="s">
        <v>2131</v>
      </c>
      <c r="G159" s="202"/>
      <c r="H159" s="202"/>
      <c r="I159" s="205"/>
      <c r="J159" s="234">
        <f>BK159</f>
        <v>0</v>
      </c>
      <c r="K159" s="202"/>
      <c r="L159" s="207"/>
      <c r="M159" s="208"/>
      <c r="N159" s="209"/>
      <c r="O159" s="209"/>
      <c r="P159" s="210">
        <f>SUM(P160:P168)</f>
        <v>0</v>
      </c>
      <c r="Q159" s="209"/>
      <c r="R159" s="210">
        <f>SUM(R160:R168)</f>
        <v>0</v>
      </c>
      <c r="S159" s="209"/>
      <c r="T159" s="211">
        <f>SUM(T160:T168)</f>
        <v>0</v>
      </c>
      <c r="U159" s="12"/>
      <c r="V159" s="12"/>
      <c r="W159" s="12"/>
      <c r="X159" s="12"/>
      <c r="Y159" s="12"/>
      <c r="Z159" s="12"/>
      <c r="AA159" s="12"/>
      <c r="AB159" s="12"/>
      <c r="AC159" s="12"/>
      <c r="AD159" s="12"/>
      <c r="AE159" s="12"/>
      <c r="AR159" s="212" t="s">
        <v>91</v>
      </c>
      <c r="AT159" s="213" t="s">
        <v>72</v>
      </c>
      <c r="AU159" s="213" t="s">
        <v>78</v>
      </c>
      <c r="AY159" s="212" t="s">
        <v>128</v>
      </c>
      <c r="BK159" s="214">
        <f>SUM(BK160:BK168)</f>
        <v>0</v>
      </c>
    </row>
    <row r="160" s="2" customFormat="1" ht="16.5" customHeight="1">
      <c r="A160" s="37"/>
      <c r="B160" s="38"/>
      <c r="C160" s="215" t="s">
        <v>228</v>
      </c>
      <c r="D160" s="215" t="s">
        <v>129</v>
      </c>
      <c r="E160" s="216" t="s">
        <v>2194</v>
      </c>
      <c r="F160" s="217" t="s">
        <v>2195</v>
      </c>
      <c r="G160" s="218" t="s">
        <v>132</v>
      </c>
      <c r="H160" s="219">
        <v>1</v>
      </c>
      <c r="I160" s="220"/>
      <c r="J160" s="221">
        <f>ROUND(I160*H160,2)</f>
        <v>0</v>
      </c>
      <c r="K160" s="217" t="s">
        <v>158</v>
      </c>
      <c r="L160" s="43"/>
      <c r="M160" s="222" t="s">
        <v>1</v>
      </c>
      <c r="N160" s="223" t="s">
        <v>38</v>
      </c>
      <c r="O160" s="90"/>
      <c r="P160" s="224">
        <f>O160*H160</f>
        <v>0</v>
      </c>
      <c r="Q160" s="224">
        <v>0</v>
      </c>
      <c r="R160" s="224">
        <f>Q160*H160</f>
        <v>0</v>
      </c>
      <c r="S160" s="224">
        <v>0</v>
      </c>
      <c r="T160" s="225">
        <f>S160*H160</f>
        <v>0</v>
      </c>
      <c r="U160" s="37"/>
      <c r="V160" s="37"/>
      <c r="W160" s="37"/>
      <c r="X160" s="37"/>
      <c r="Y160" s="37"/>
      <c r="Z160" s="37"/>
      <c r="AA160" s="37"/>
      <c r="AB160" s="37"/>
      <c r="AC160" s="37"/>
      <c r="AD160" s="37"/>
      <c r="AE160" s="37"/>
      <c r="AR160" s="226" t="s">
        <v>2117</v>
      </c>
      <c r="AT160" s="226" t="s">
        <v>129</v>
      </c>
      <c r="AU160" s="226" t="s">
        <v>82</v>
      </c>
      <c r="AY160" s="16" t="s">
        <v>128</v>
      </c>
      <c r="BE160" s="227">
        <f>IF(N160="základní",J160,0)</f>
        <v>0</v>
      </c>
      <c r="BF160" s="227">
        <f>IF(N160="snížená",J160,0)</f>
        <v>0</v>
      </c>
      <c r="BG160" s="227">
        <f>IF(N160="zákl. přenesená",J160,0)</f>
        <v>0</v>
      </c>
      <c r="BH160" s="227">
        <f>IF(N160="sníž. přenesená",J160,0)</f>
        <v>0</v>
      </c>
      <c r="BI160" s="227">
        <f>IF(N160="nulová",J160,0)</f>
        <v>0</v>
      </c>
      <c r="BJ160" s="16" t="s">
        <v>78</v>
      </c>
      <c r="BK160" s="227">
        <f>ROUND(I160*H160,2)</f>
        <v>0</v>
      </c>
      <c r="BL160" s="16" t="s">
        <v>2117</v>
      </c>
      <c r="BM160" s="226" t="s">
        <v>2196</v>
      </c>
    </row>
    <row r="161" s="2" customFormat="1">
      <c r="A161" s="37"/>
      <c r="B161" s="38"/>
      <c r="C161" s="39"/>
      <c r="D161" s="228" t="s">
        <v>160</v>
      </c>
      <c r="E161" s="39"/>
      <c r="F161" s="239" t="s">
        <v>2195</v>
      </c>
      <c r="G161" s="39"/>
      <c r="H161" s="39"/>
      <c r="I161" s="230"/>
      <c r="J161" s="39"/>
      <c r="K161" s="39"/>
      <c r="L161" s="43"/>
      <c r="M161" s="231"/>
      <c r="N161" s="232"/>
      <c r="O161" s="90"/>
      <c r="P161" s="90"/>
      <c r="Q161" s="90"/>
      <c r="R161" s="90"/>
      <c r="S161" s="90"/>
      <c r="T161" s="91"/>
      <c r="U161" s="37"/>
      <c r="V161" s="37"/>
      <c r="W161" s="37"/>
      <c r="X161" s="37"/>
      <c r="Y161" s="37"/>
      <c r="Z161" s="37"/>
      <c r="AA161" s="37"/>
      <c r="AB161" s="37"/>
      <c r="AC161" s="37"/>
      <c r="AD161" s="37"/>
      <c r="AE161" s="37"/>
      <c r="AT161" s="16" t="s">
        <v>160</v>
      </c>
      <c r="AU161" s="16" t="s">
        <v>82</v>
      </c>
    </row>
    <row r="162" s="2" customFormat="1">
      <c r="A162" s="37"/>
      <c r="B162" s="38"/>
      <c r="C162" s="39"/>
      <c r="D162" s="228" t="s">
        <v>134</v>
      </c>
      <c r="E162" s="39"/>
      <c r="F162" s="229" t="s">
        <v>2197</v>
      </c>
      <c r="G162" s="39"/>
      <c r="H162" s="39"/>
      <c r="I162" s="230"/>
      <c r="J162" s="39"/>
      <c r="K162" s="39"/>
      <c r="L162" s="43"/>
      <c r="M162" s="231"/>
      <c r="N162" s="232"/>
      <c r="O162" s="90"/>
      <c r="P162" s="90"/>
      <c r="Q162" s="90"/>
      <c r="R162" s="90"/>
      <c r="S162" s="90"/>
      <c r="T162" s="91"/>
      <c r="U162" s="37"/>
      <c r="V162" s="37"/>
      <c r="W162" s="37"/>
      <c r="X162" s="37"/>
      <c r="Y162" s="37"/>
      <c r="Z162" s="37"/>
      <c r="AA162" s="37"/>
      <c r="AB162" s="37"/>
      <c r="AC162" s="37"/>
      <c r="AD162" s="37"/>
      <c r="AE162" s="37"/>
      <c r="AT162" s="16" t="s">
        <v>134</v>
      </c>
      <c r="AU162" s="16" t="s">
        <v>82</v>
      </c>
    </row>
    <row r="163" s="2" customFormat="1" ht="16.5" customHeight="1">
      <c r="A163" s="37"/>
      <c r="B163" s="38"/>
      <c r="C163" s="215" t="s">
        <v>234</v>
      </c>
      <c r="D163" s="215" t="s">
        <v>129</v>
      </c>
      <c r="E163" s="216" t="s">
        <v>2198</v>
      </c>
      <c r="F163" s="217" t="s">
        <v>2199</v>
      </c>
      <c r="G163" s="218" t="s">
        <v>132</v>
      </c>
      <c r="H163" s="219">
        <v>1</v>
      </c>
      <c r="I163" s="220"/>
      <c r="J163" s="221">
        <f>ROUND(I163*H163,2)</f>
        <v>0</v>
      </c>
      <c r="K163" s="217" t="s">
        <v>158</v>
      </c>
      <c r="L163" s="43"/>
      <c r="M163" s="222" t="s">
        <v>1</v>
      </c>
      <c r="N163" s="223" t="s">
        <v>38</v>
      </c>
      <c r="O163" s="90"/>
      <c r="P163" s="224">
        <f>O163*H163</f>
        <v>0</v>
      </c>
      <c r="Q163" s="224">
        <v>0</v>
      </c>
      <c r="R163" s="224">
        <f>Q163*H163</f>
        <v>0</v>
      </c>
      <c r="S163" s="224">
        <v>0</v>
      </c>
      <c r="T163" s="225">
        <f>S163*H163</f>
        <v>0</v>
      </c>
      <c r="U163" s="37"/>
      <c r="V163" s="37"/>
      <c r="W163" s="37"/>
      <c r="X163" s="37"/>
      <c r="Y163" s="37"/>
      <c r="Z163" s="37"/>
      <c r="AA163" s="37"/>
      <c r="AB163" s="37"/>
      <c r="AC163" s="37"/>
      <c r="AD163" s="37"/>
      <c r="AE163" s="37"/>
      <c r="AR163" s="226" t="s">
        <v>2117</v>
      </c>
      <c r="AT163" s="226" t="s">
        <v>129</v>
      </c>
      <c r="AU163" s="226" t="s">
        <v>82</v>
      </c>
      <c r="AY163" s="16" t="s">
        <v>128</v>
      </c>
      <c r="BE163" s="227">
        <f>IF(N163="základní",J163,0)</f>
        <v>0</v>
      </c>
      <c r="BF163" s="227">
        <f>IF(N163="snížená",J163,0)</f>
        <v>0</v>
      </c>
      <c r="BG163" s="227">
        <f>IF(N163="zákl. přenesená",J163,0)</f>
        <v>0</v>
      </c>
      <c r="BH163" s="227">
        <f>IF(N163="sníž. přenesená",J163,0)</f>
        <v>0</v>
      </c>
      <c r="BI163" s="227">
        <f>IF(N163="nulová",J163,0)</f>
        <v>0</v>
      </c>
      <c r="BJ163" s="16" t="s">
        <v>78</v>
      </c>
      <c r="BK163" s="227">
        <f>ROUND(I163*H163,2)</f>
        <v>0</v>
      </c>
      <c r="BL163" s="16" t="s">
        <v>2117</v>
      </c>
      <c r="BM163" s="226" t="s">
        <v>2200</v>
      </c>
    </row>
    <row r="164" s="2" customFormat="1">
      <c r="A164" s="37"/>
      <c r="B164" s="38"/>
      <c r="C164" s="39"/>
      <c r="D164" s="228" t="s">
        <v>160</v>
      </c>
      <c r="E164" s="39"/>
      <c r="F164" s="239" t="s">
        <v>2199</v>
      </c>
      <c r="G164" s="39"/>
      <c r="H164" s="39"/>
      <c r="I164" s="230"/>
      <c r="J164" s="39"/>
      <c r="K164" s="39"/>
      <c r="L164" s="43"/>
      <c r="M164" s="231"/>
      <c r="N164" s="232"/>
      <c r="O164" s="90"/>
      <c r="P164" s="90"/>
      <c r="Q164" s="90"/>
      <c r="R164" s="90"/>
      <c r="S164" s="90"/>
      <c r="T164" s="91"/>
      <c r="U164" s="37"/>
      <c r="V164" s="37"/>
      <c r="W164" s="37"/>
      <c r="X164" s="37"/>
      <c r="Y164" s="37"/>
      <c r="Z164" s="37"/>
      <c r="AA164" s="37"/>
      <c r="AB164" s="37"/>
      <c r="AC164" s="37"/>
      <c r="AD164" s="37"/>
      <c r="AE164" s="37"/>
      <c r="AT164" s="16" t="s">
        <v>160</v>
      </c>
      <c r="AU164" s="16" t="s">
        <v>82</v>
      </c>
    </row>
    <row r="165" s="2" customFormat="1">
      <c r="A165" s="37"/>
      <c r="B165" s="38"/>
      <c r="C165" s="39"/>
      <c r="D165" s="228" t="s">
        <v>134</v>
      </c>
      <c r="E165" s="39"/>
      <c r="F165" s="229" t="s">
        <v>2201</v>
      </c>
      <c r="G165" s="39"/>
      <c r="H165" s="39"/>
      <c r="I165" s="230"/>
      <c r="J165" s="39"/>
      <c r="K165" s="39"/>
      <c r="L165" s="43"/>
      <c r="M165" s="231"/>
      <c r="N165" s="232"/>
      <c r="O165" s="90"/>
      <c r="P165" s="90"/>
      <c r="Q165" s="90"/>
      <c r="R165" s="90"/>
      <c r="S165" s="90"/>
      <c r="T165" s="91"/>
      <c r="U165" s="37"/>
      <c r="V165" s="37"/>
      <c r="W165" s="37"/>
      <c r="X165" s="37"/>
      <c r="Y165" s="37"/>
      <c r="Z165" s="37"/>
      <c r="AA165" s="37"/>
      <c r="AB165" s="37"/>
      <c r="AC165" s="37"/>
      <c r="AD165" s="37"/>
      <c r="AE165" s="37"/>
      <c r="AT165" s="16" t="s">
        <v>134</v>
      </c>
      <c r="AU165" s="16" t="s">
        <v>82</v>
      </c>
    </row>
    <row r="166" s="2" customFormat="1" ht="16.5" customHeight="1">
      <c r="A166" s="37"/>
      <c r="B166" s="38"/>
      <c r="C166" s="215" t="s">
        <v>8</v>
      </c>
      <c r="D166" s="215" t="s">
        <v>129</v>
      </c>
      <c r="E166" s="216" t="s">
        <v>2141</v>
      </c>
      <c r="F166" s="217" t="s">
        <v>2142</v>
      </c>
      <c r="G166" s="218" t="s">
        <v>132</v>
      </c>
      <c r="H166" s="219">
        <v>1</v>
      </c>
      <c r="I166" s="220"/>
      <c r="J166" s="221">
        <f>ROUND(I166*H166,2)</f>
        <v>0</v>
      </c>
      <c r="K166" s="217" t="s">
        <v>158</v>
      </c>
      <c r="L166" s="43"/>
      <c r="M166" s="222" t="s">
        <v>1</v>
      </c>
      <c r="N166" s="223" t="s">
        <v>38</v>
      </c>
      <c r="O166" s="90"/>
      <c r="P166" s="224">
        <f>O166*H166</f>
        <v>0</v>
      </c>
      <c r="Q166" s="224">
        <v>0</v>
      </c>
      <c r="R166" s="224">
        <f>Q166*H166</f>
        <v>0</v>
      </c>
      <c r="S166" s="224">
        <v>0</v>
      </c>
      <c r="T166" s="225">
        <f>S166*H166</f>
        <v>0</v>
      </c>
      <c r="U166" s="37"/>
      <c r="V166" s="37"/>
      <c r="W166" s="37"/>
      <c r="X166" s="37"/>
      <c r="Y166" s="37"/>
      <c r="Z166" s="37"/>
      <c r="AA166" s="37"/>
      <c r="AB166" s="37"/>
      <c r="AC166" s="37"/>
      <c r="AD166" s="37"/>
      <c r="AE166" s="37"/>
      <c r="AR166" s="226" t="s">
        <v>2117</v>
      </c>
      <c r="AT166" s="226" t="s">
        <v>129</v>
      </c>
      <c r="AU166" s="226" t="s">
        <v>82</v>
      </c>
      <c r="AY166" s="16" t="s">
        <v>128</v>
      </c>
      <c r="BE166" s="227">
        <f>IF(N166="základní",J166,0)</f>
        <v>0</v>
      </c>
      <c r="BF166" s="227">
        <f>IF(N166="snížená",J166,0)</f>
        <v>0</v>
      </c>
      <c r="BG166" s="227">
        <f>IF(N166="zákl. přenesená",J166,0)</f>
        <v>0</v>
      </c>
      <c r="BH166" s="227">
        <f>IF(N166="sníž. přenesená",J166,0)</f>
        <v>0</v>
      </c>
      <c r="BI166" s="227">
        <f>IF(N166="nulová",J166,0)</f>
        <v>0</v>
      </c>
      <c r="BJ166" s="16" t="s">
        <v>78</v>
      </c>
      <c r="BK166" s="227">
        <f>ROUND(I166*H166,2)</f>
        <v>0</v>
      </c>
      <c r="BL166" s="16" t="s">
        <v>2117</v>
      </c>
      <c r="BM166" s="226" t="s">
        <v>2202</v>
      </c>
    </row>
    <row r="167" s="2" customFormat="1">
      <c r="A167" s="37"/>
      <c r="B167" s="38"/>
      <c r="C167" s="39"/>
      <c r="D167" s="228" t="s">
        <v>160</v>
      </c>
      <c r="E167" s="39"/>
      <c r="F167" s="239" t="s">
        <v>2142</v>
      </c>
      <c r="G167" s="39"/>
      <c r="H167" s="39"/>
      <c r="I167" s="230"/>
      <c r="J167" s="39"/>
      <c r="K167" s="39"/>
      <c r="L167" s="43"/>
      <c r="M167" s="231"/>
      <c r="N167" s="232"/>
      <c r="O167" s="90"/>
      <c r="P167" s="90"/>
      <c r="Q167" s="90"/>
      <c r="R167" s="90"/>
      <c r="S167" s="90"/>
      <c r="T167" s="91"/>
      <c r="U167" s="37"/>
      <c r="V167" s="37"/>
      <c r="W167" s="37"/>
      <c r="X167" s="37"/>
      <c r="Y167" s="37"/>
      <c r="Z167" s="37"/>
      <c r="AA167" s="37"/>
      <c r="AB167" s="37"/>
      <c r="AC167" s="37"/>
      <c r="AD167" s="37"/>
      <c r="AE167" s="37"/>
      <c r="AT167" s="16" t="s">
        <v>160</v>
      </c>
      <c r="AU167" s="16" t="s">
        <v>82</v>
      </c>
    </row>
    <row r="168" s="2" customFormat="1">
      <c r="A168" s="37"/>
      <c r="B168" s="38"/>
      <c r="C168" s="39"/>
      <c r="D168" s="228" t="s">
        <v>134</v>
      </c>
      <c r="E168" s="39"/>
      <c r="F168" s="229" t="s">
        <v>2203</v>
      </c>
      <c r="G168" s="39"/>
      <c r="H168" s="39"/>
      <c r="I168" s="230"/>
      <c r="J168" s="39"/>
      <c r="K168" s="39"/>
      <c r="L168" s="43"/>
      <c r="M168" s="231"/>
      <c r="N168" s="232"/>
      <c r="O168" s="90"/>
      <c r="P168" s="90"/>
      <c r="Q168" s="90"/>
      <c r="R168" s="90"/>
      <c r="S168" s="90"/>
      <c r="T168" s="91"/>
      <c r="U168" s="37"/>
      <c r="V168" s="37"/>
      <c r="W168" s="37"/>
      <c r="X168" s="37"/>
      <c r="Y168" s="37"/>
      <c r="Z168" s="37"/>
      <c r="AA168" s="37"/>
      <c r="AB168" s="37"/>
      <c r="AC168" s="37"/>
      <c r="AD168" s="37"/>
      <c r="AE168" s="37"/>
      <c r="AT168" s="16" t="s">
        <v>134</v>
      </c>
      <c r="AU168" s="16" t="s">
        <v>82</v>
      </c>
    </row>
    <row r="169" s="12" customFormat="1" ht="22.8" customHeight="1">
      <c r="A169" s="12"/>
      <c r="B169" s="201"/>
      <c r="C169" s="202"/>
      <c r="D169" s="203" t="s">
        <v>72</v>
      </c>
      <c r="E169" s="233" t="s">
        <v>2204</v>
      </c>
      <c r="F169" s="233" t="s">
        <v>2205</v>
      </c>
      <c r="G169" s="202"/>
      <c r="H169" s="202"/>
      <c r="I169" s="205"/>
      <c r="J169" s="234">
        <f>BK169</f>
        <v>0</v>
      </c>
      <c r="K169" s="202"/>
      <c r="L169" s="207"/>
      <c r="M169" s="208"/>
      <c r="N169" s="209"/>
      <c r="O169" s="209"/>
      <c r="P169" s="210">
        <f>SUM(P170:P175)</f>
        <v>0</v>
      </c>
      <c r="Q169" s="209"/>
      <c r="R169" s="210">
        <f>SUM(R170:R175)</f>
        <v>0</v>
      </c>
      <c r="S169" s="209"/>
      <c r="T169" s="211">
        <f>SUM(T170:T175)</f>
        <v>0</v>
      </c>
      <c r="U169" s="12"/>
      <c r="V169" s="12"/>
      <c r="W169" s="12"/>
      <c r="X169" s="12"/>
      <c r="Y169" s="12"/>
      <c r="Z169" s="12"/>
      <c r="AA169" s="12"/>
      <c r="AB169" s="12"/>
      <c r="AC169" s="12"/>
      <c r="AD169" s="12"/>
      <c r="AE169" s="12"/>
      <c r="AR169" s="212" t="s">
        <v>91</v>
      </c>
      <c r="AT169" s="213" t="s">
        <v>72</v>
      </c>
      <c r="AU169" s="213" t="s">
        <v>78</v>
      </c>
      <c r="AY169" s="212" t="s">
        <v>128</v>
      </c>
      <c r="BK169" s="214">
        <f>SUM(BK170:BK175)</f>
        <v>0</v>
      </c>
    </row>
    <row r="170" s="2" customFormat="1" ht="16.5" customHeight="1">
      <c r="A170" s="37"/>
      <c r="B170" s="38"/>
      <c r="C170" s="215" t="s">
        <v>246</v>
      </c>
      <c r="D170" s="215" t="s">
        <v>129</v>
      </c>
      <c r="E170" s="216" t="s">
        <v>2206</v>
      </c>
      <c r="F170" s="217" t="s">
        <v>2205</v>
      </c>
      <c r="G170" s="218" t="s">
        <v>132</v>
      </c>
      <c r="H170" s="219">
        <v>1</v>
      </c>
      <c r="I170" s="220"/>
      <c r="J170" s="221">
        <f>ROUND(I170*H170,2)</f>
        <v>0</v>
      </c>
      <c r="K170" s="217" t="s">
        <v>158</v>
      </c>
      <c r="L170" s="43"/>
      <c r="M170" s="222" t="s">
        <v>1</v>
      </c>
      <c r="N170" s="223" t="s">
        <v>38</v>
      </c>
      <c r="O170" s="90"/>
      <c r="P170" s="224">
        <f>O170*H170</f>
        <v>0</v>
      </c>
      <c r="Q170" s="224">
        <v>0</v>
      </c>
      <c r="R170" s="224">
        <f>Q170*H170</f>
        <v>0</v>
      </c>
      <c r="S170" s="224">
        <v>0</v>
      </c>
      <c r="T170" s="225">
        <f>S170*H170</f>
        <v>0</v>
      </c>
      <c r="U170" s="37"/>
      <c r="V170" s="37"/>
      <c r="W170" s="37"/>
      <c r="X170" s="37"/>
      <c r="Y170" s="37"/>
      <c r="Z170" s="37"/>
      <c r="AA170" s="37"/>
      <c r="AB170" s="37"/>
      <c r="AC170" s="37"/>
      <c r="AD170" s="37"/>
      <c r="AE170" s="37"/>
      <c r="AR170" s="226" t="s">
        <v>2117</v>
      </c>
      <c r="AT170" s="226" t="s">
        <v>129</v>
      </c>
      <c r="AU170" s="226" t="s">
        <v>82</v>
      </c>
      <c r="AY170" s="16" t="s">
        <v>128</v>
      </c>
      <c r="BE170" s="227">
        <f>IF(N170="základní",J170,0)</f>
        <v>0</v>
      </c>
      <c r="BF170" s="227">
        <f>IF(N170="snížená",J170,0)</f>
        <v>0</v>
      </c>
      <c r="BG170" s="227">
        <f>IF(N170="zákl. přenesená",J170,0)</f>
        <v>0</v>
      </c>
      <c r="BH170" s="227">
        <f>IF(N170="sníž. přenesená",J170,0)</f>
        <v>0</v>
      </c>
      <c r="BI170" s="227">
        <f>IF(N170="nulová",J170,0)</f>
        <v>0</v>
      </c>
      <c r="BJ170" s="16" t="s">
        <v>78</v>
      </c>
      <c r="BK170" s="227">
        <f>ROUND(I170*H170,2)</f>
        <v>0</v>
      </c>
      <c r="BL170" s="16" t="s">
        <v>2117</v>
      </c>
      <c r="BM170" s="226" t="s">
        <v>2207</v>
      </c>
    </row>
    <row r="171" s="2" customFormat="1">
      <c r="A171" s="37"/>
      <c r="B171" s="38"/>
      <c r="C171" s="39"/>
      <c r="D171" s="228" t="s">
        <v>160</v>
      </c>
      <c r="E171" s="39"/>
      <c r="F171" s="239" t="s">
        <v>2205</v>
      </c>
      <c r="G171" s="39"/>
      <c r="H171" s="39"/>
      <c r="I171" s="230"/>
      <c r="J171" s="39"/>
      <c r="K171" s="39"/>
      <c r="L171" s="43"/>
      <c r="M171" s="231"/>
      <c r="N171" s="232"/>
      <c r="O171" s="90"/>
      <c r="P171" s="90"/>
      <c r="Q171" s="90"/>
      <c r="R171" s="90"/>
      <c r="S171" s="90"/>
      <c r="T171" s="91"/>
      <c r="U171" s="37"/>
      <c r="V171" s="37"/>
      <c r="W171" s="37"/>
      <c r="X171" s="37"/>
      <c r="Y171" s="37"/>
      <c r="Z171" s="37"/>
      <c r="AA171" s="37"/>
      <c r="AB171" s="37"/>
      <c r="AC171" s="37"/>
      <c r="AD171" s="37"/>
      <c r="AE171" s="37"/>
      <c r="AT171" s="16" t="s">
        <v>160</v>
      </c>
      <c r="AU171" s="16" t="s">
        <v>82</v>
      </c>
    </row>
    <row r="172" s="2" customFormat="1">
      <c r="A172" s="37"/>
      <c r="B172" s="38"/>
      <c r="C172" s="39"/>
      <c r="D172" s="228" t="s">
        <v>134</v>
      </c>
      <c r="E172" s="39"/>
      <c r="F172" s="229" t="s">
        <v>2208</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134</v>
      </c>
      <c r="AU172" s="16" t="s">
        <v>82</v>
      </c>
    </row>
    <row r="173" s="2" customFormat="1" ht="21.75" customHeight="1">
      <c r="A173" s="37"/>
      <c r="B173" s="38"/>
      <c r="C173" s="215" t="s">
        <v>251</v>
      </c>
      <c r="D173" s="215" t="s">
        <v>129</v>
      </c>
      <c r="E173" s="216" t="s">
        <v>2209</v>
      </c>
      <c r="F173" s="217" t="s">
        <v>2210</v>
      </c>
      <c r="G173" s="218" t="s">
        <v>132</v>
      </c>
      <c r="H173" s="219">
        <v>1</v>
      </c>
      <c r="I173" s="220"/>
      <c r="J173" s="221">
        <f>ROUND(I173*H173,2)</f>
        <v>0</v>
      </c>
      <c r="K173" s="217" t="s">
        <v>158</v>
      </c>
      <c r="L173" s="43"/>
      <c r="M173" s="222" t="s">
        <v>1</v>
      </c>
      <c r="N173" s="223" t="s">
        <v>38</v>
      </c>
      <c r="O173" s="90"/>
      <c r="P173" s="224">
        <f>O173*H173</f>
        <v>0</v>
      </c>
      <c r="Q173" s="224">
        <v>0</v>
      </c>
      <c r="R173" s="224">
        <f>Q173*H173</f>
        <v>0</v>
      </c>
      <c r="S173" s="224">
        <v>0</v>
      </c>
      <c r="T173" s="225">
        <f>S173*H173</f>
        <v>0</v>
      </c>
      <c r="U173" s="37"/>
      <c r="V173" s="37"/>
      <c r="W173" s="37"/>
      <c r="X173" s="37"/>
      <c r="Y173" s="37"/>
      <c r="Z173" s="37"/>
      <c r="AA173" s="37"/>
      <c r="AB173" s="37"/>
      <c r="AC173" s="37"/>
      <c r="AD173" s="37"/>
      <c r="AE173" s="37"/>
      <c r="AR173" s="226" t="s">
        <v>2117</v>
      </c>
      <c r="AT173" s="226" t="s">
        <v>129</v>
      </c>
      <c r="AU173" s="226" t="s">
        <v>82</v>
      </c>
      <c r="AY173" s="16" t="s">
        <v>128</v>
      </c>
      <c r="BE173" s="227">
        <f>IF(N173="základní",J173,0)</f>
        <v>0</v>
      </c>
      <c r="BF173" s="227">
        <f>IF(N173="snížená",J173,0)</f>
        <v>0</v>
      </c>
      <c r="BG173" s="227">
        <f>IF(N173="zákl. přenesená",J173,0)</f>
        <v>0</v>
      </c>
      <c r="BH173" s="227">
        <f>IF(N173="sníž. přenesená",J173,0)</f>
        <v>0</v>
      </c>
      <c r="BI173" s="227">
        <f>IF(N173="nulová",J173,0)</f>
        <v>0</v>
      </c>
      <c r="BJ173" s="16" t="s">
        <v>78</v>
      </c>
      <c r="BK173" s="227">
        <f>ROUND(I173*H173,2)</f>
        <v>0</v>
      </c>
      <c r="BL173" s="16" t="s">
        <v>2117</v>
      </c>
      <c r="BM173" s="226" t="s">
        <v>2211</v>
      </c>
    </row>
    <row r="174" s="2" customFormat="1">
      <c r="A174" s="37"/>
      <c r="B174" s="38"/>
      <c r="C174" s="39"/>
      <c r="D174" s="228" t="s">
        <v>160</v>
      </c>
      <c r="E174" s="39"/>
      <c r="F174" s="239" t="s">
        <v>2210</v>
      </c>
      <c r="G174" s="39"/>
      <c r="H174" s="39"/>
      <c r="I174" s="230"/>
      <c r="J174" s="39"/>
      <c r="K174" s="39"/>
      <c r="L174" s="43"/>
      <c r="M174" s="231"/>
      <c r="N174" s="232"/>
      <c r="O174" s="90"/>
      <c r="P174" s="90"/>
      <c r="Q174" s="90"/>
      <c r="R174" s="90"/>
      <c r="S174" s="90"/>
      <c r="T174" s="91"/>
      <c r="U174" s="37"/>
      <c r="V174" s="37"/>
      <c r="W174" s="37"/>
      <c r="X174" s="37"/>
      <c r="Y174" s="37"/>
      <c r="Z174" s="37"/>
      <c r="AA174" s="37"/>
      <c r="AB174" s="37"/>
      <c r="AC174" s="37"/>
      <c r="AD174" s="37"/>
      <c r="AE174" s="37"/>
      <c r="AT174" s="16" t="s">
        <v>160</v>
      </c>
      <c r="AU174" s="16" t="s">
        <v>82</v>
      </c>
    </row>
    <row r="175" s="2" customFormat="1">
      <c r="A175" s="37"/>
      <c r="B175" s="38"/>
      <c r="C175" s="39"/>
      <c r="D175" s="228" t="s">
        <v>134</v>
      </c>
      <c r="E175" s="39"/>
      <c r="F175" s="229" t="s">
        <v>2212</v>
      </c>
      <c r="G175" s="39"/>
      <c r="H175" s="39"/>
      <c r="I175" s="230"/>
      <c r="J175" s="39"/>
      <c r="K175" s="39"/>
      <c r="L175" s="43"/>
      <c r="M175" s="231"/>
      <c r="N175" s="232"/>
      <c r="O175" s="90"/>
      <c r="P175" s="90"/>
      <c r="Q175" s="90"/>
      <c r="R175" s="90"/>
      <c r="S175" s="90"/>
      <c r="T175" s="91"/>
      <c r="U175" s="37"/>
      <c r="V175" s="37"/>
      <c r="W175" s="37"/>
      <c r="X175" s="37"/>
      <c r="Y175" s="37"/>
      <c r="Z175" s="37"/>
      <c r="AA175" s="37"/>
      <c r="AB175" s="37"/>
      <c r="AC175" s="37"/>
      <c r="AD175" s="37"/>
      <c r="AE175" s="37"/>
      <c r="AT175" s="16" t="s">
        <v>134</v>
      </c>
      <c r="AU175" s="16" t="s">
        <v>82</v>
      </c>
    </row>
    <row r="176" s="12" customFormat="1" ht="22.8" customHeight="1">
      <c r="A176" s="12"/>
      <c r="B176" s="201"/>
      <c r="C176" s="202"/>
      <c r="D176" s="203" t="s">
        <v>72</v>
      </c>
      <c r="E176" s="233" t="s">
        <v>2213</v>
      </c>
      <c r="F176" s="233" t="s">
        <v>2214</v>
      </c>
      <c r="G176" s="202"/>
      <c r="H176" s="202"/>
      <c r="I176" s="205"/>
      <c r="J176" s="234">
        <f>BK176</f>
        <v>0</v>
      </c>
      <c r="K176" s="202"/>
      <c r="L176" s="207"/>
      <c r="M176" s="208"/>
      <c r="N176" s="209"/>
      <c r="O176" s="209"/>
      <c r="P176" s="210">
        <f>SUM(P177:P179)</f>
        <v>0</v>
      </c>
      <c r="Q176" s="209"/>
      <c r="R176" s="210">
        <f>SUM(R177:R179)</f>
        <v>0</v>
      </c>
      <c r="S176" s="209"/>
      <c r="T176" s="211">
        <f>SUM(T177:T179)</f>
        <v>0</v>
      </c>
      <c r="U176" s="12"/>
      <c r="V176" s="12"/>
      <c r="W176" s="12"/>
      <c r="X176" s="12"/>
      <c r="Y176" s="12"/>
      <c r="Z176" s="12"/>
      <c r="AA176" s="12"/>
      <c r="AB176" s="12"/>
      <c r="AC176" s="12"/>
      <c r="AD176" s="12"/>
      <c r="AE176" s="12"/>
      <c r="AR176" s="212" t="s">
        <v>91</v>
      </c>
      <c r="AT176" s="213" t="s">
        <v>72</v>
      </c>
      <c r="AU176" s="213" t="s">
        <v>78</v>
      </c>
      <c r="AY176" s="212" t="s">
        <v>128</v>
      </c>
      <c r="BK176" s="214">
        <f>SUM(BK177:BK179)</f>
        <v>0</v>
      </c>
    </row>
    <row r="177" s="2" customFormat="1" ht="16.5" customHeight="1">
      <c r="A177" s="37"/>
      <c r="B177" s="38"/>
      <c r="C177" s="215" t="s">
        <v>257</v>
      </c>
      <c r="D177" s="215" t="s">
        <v>129</v>
      </c>
      <c r="E177" s="216" t="s">
        <v>2215</v>
      </c>
      <c r="F177" s="217" t="s">
        <v>2214</v>
      </c>
      <c r="G177" s="218" t="s">
        <v>132</v>
      </c>
      <c r="H177" s="219">
        <v>1</v>
      </c>
      <c r="I177" s="220"/>
      <c r="J177" s="221">
        <f>ROUND(I177*H177,2)</f>
        <v>0</v>
      </c>
      <c r="K177" s="217" t="s">
        <v>158</v>
      </c>
      <c r="L177" s="43"/>
      <c r="M177" s="222" t="s">
        <v>1</v>
      </c>
      <c r="N177" s="223" t="s">
        <v>38</v>
      </c>
      <c r="O177" s="90"/>
      <c r="P177" s="224">
        <f>O177*H177</f>
        <v>0</v>
      </c>
      <c r="Q177" s="224">
        <v>0</v>
      </c>
      <c r="R177" s="224">
        <f>Q177*H177</f>
        <v>0</v>
      </c>
      <c r="S177" s="224">
        <v>0</v>
      </c>
      <c r="T177" s="225">
        <f>S177*H177</f>
        <v>0</v>
      </c>
      <c r="U177" s="37"/>
      <c r="V177" s="37"/>
      <c r="W177" s="37"/>
      <c r="X177" s="37"/>
      <c r="Y177" s="37"/>
      <c r="Z177" s="37"/>
      <c r="AA177" s="37"/>
      <c r="AB177" s="37"/>
      <c r="AC177" s="37"/>
      <c r="AD177" s="37"/>
      <c r="AE177" s="37"/>
      <c r="AR177" s="226" t="s">
        <v>2117</v>
      </c>
      <c r="AT177" s="226" t="s">
        <v>129</v>
      </c>
      <c r="AU177" s="226" t="s">
        <v>82</v>
      </c>
      <c r="AY177" s="16" t="s">
        <v>128</v>
      </c>
      <c r="BE177" s="227">
        <f>IF(N177="základní",J177,0)</f>
        <v>0</v>
      </c>
      <c r="BF177" s="227">
        <f>IF(N177="snížená",J177,0)</f>
        <v>0</v>
      </c>
      <c r="BG177" s="227">
        <f>IF(N177="zákl. přenesená",J177,0)</f>
        <v>0</v>
      </c>
      <c r="BH177" s="227">
        <f>IF(N177="sníž. přenesená",J177,0)</f>
        <v>0</v>
      </c>
      <c r="BI177" s="227">
        <f>IF(N177="nulová",J177,0)</f>
        <v>0</v>
      </c>
      <c r="BJ177" s="16" t="s">
        <v>78</v>
      </c>
      <c r="BK177" s="227">
        <f>ROUND(I177*H177,2)</f>
        <v>0</v>
      </c>
      <c r="BL177" s="16" t="s">
        <v>2117</v>
      </c>
      <c r="BM177" s="226" t="s">
        <v>2216</v>
      </c>
    </row>
    <row r="178" s="2" customFormat="1">
      <c r="A178" s="37"/>
      <c r="B178" s="38"/>
      <c r="C178" s="39"/>
      <c r="D178" s="228" t="s">
        <v>160</v>
      </c>
      <c r="E178" s="39"/>
      <c r="F178" s="239" t="s">
        <v>2214</v>
      </c>
      <c r="G178" s="39"/>
      <c r="H178" s="39"/>
      <c r="I178" s="230"/>
      <c r="J178" s="39"/>
      <c r="K178" s="39"/>
      <c r="L178" s="43"/>
      <c r="M178" s="231"/>
      <c r="N178" s="232"/>
      <c r="O178" s="90"/>
      <c r="P178" s="90"/>
      <c r="Q178" s="90"/>
      <c r="R178" s="90"/>
      <c r="S178" s="90"/>
      <c r="T178" s="91"/>
      <c r="U178" s="37"/>
      <c r="V178" s="37"/>
      <c r="W178" s="37"/>
      <c r="X178" s="37"/>
      <c r="Y178" s="37"/>
      <c r="Z178" s="37"/>
      <c r="AA178" s="37"/>
      <c r="AB178" s="37"/>
      <c r="AC178" s="37"/>
      <c r="AD178" s="37"/>
      <c r="AE178" s="37"/>
      <c r="AT178" s="16" t="s">
        <v>160</v>
      </c>
      <c r="AU178" s="16" t="s">
        <v>82</v>
      </c>
    </row>
    <row r="179" s="2" customFormat="1">
      <c r="A179" s="37"/>
      <c r="B179" s="38"/>
      <c r="C179" s="39"/>
      <c r="D179" s="228" t="s">
        <v>134</v>
      </c>
      <c r="E179" s="39"/>
      <c r="F179" s="229" t="s">
        <v>2217</v>
      </c>
      <c r="G179" s="39"/>
      <c r="H179" s="39"/>
      <c r="I179" s="230"/>
      <c r="J179" s="39"/>
      <c r="K179" s="39"/>
      <c r="L179" s="43"/>
      <c r="M179" s="235"/>
      <c r="N179" s="236"/>
      <c r="O179" s="237"/>
      <c r="P179" s="237"/>
      <c r="Q179" s="237"/>
      <c r="R179" s="237"/>
      <c r="S179" s="237"/>
      <c r="T179" s="238"/>
      <c r="U179" s="37"/>
      <c r="V179" s="37"/>
      <c r="W179" s="37"/>
      <c r="X179" s="37"/>
      <c r="Y179" s="37"/>
      <c r="Z179" s="37"/>
      <c r="AA179" s="37"/>
      <c r="AB179" s="37"/>
      <c r="AC179" s="37"/>
      <c r="AD179" s="37"/>
      <c r="AE179" s="37"/>
      <c r="AT179" s="16" t="s">
        <v>134</v>
      </c>
      <c r="AU179" s="16" t="s">
        <v>82</v>
      </c>
    </row>
    <row r="180" s="2" customFormat="1" ht="6.96" customHeight="1">
      <c r="A180" s="37"/>
      <c r="B180" s="65"/>
      <c r="C180" s="66"/>
      <c r="D180" s="66"/>
      <c r="E180" s="66"/>
      <c r="F180" s="66"/>
      <c r="G180" s="66"/>
      <c r="H180" s="66"/>
      <c r="I180" s="66"/>
      <c r="J180" s="66"/>
      <c r="K180" s="66"/>
      <c r="L180" s="43"/>
      <c r="M180" s="37"/>
      <c r="O180" s="37"/>
      <c r="P180" s="37"/>
      <c r="Q180" s="37"/>
      <c r="R180" s="37"/>
      <c r="S180" s="37"/>
      <c r="T180" s="37"/>
      <c r="U180" s="37"/>
      <c r="V180" s="37"/>
      <c r="W180" s="37"/>
      <c r="X180" s="37"/>
      <c r="Y180" s="37"/>
      <c r="Z180" s="37"/>
      <c r="AA180" s="37"/>
      <c r="AB180" s="37"/>
      <c r="AC180" s="37"/>
      <c r="AD180" s="37"/>
      <c r="AE180" s="37"/>
    </row>
  </sheetData>
  <sheetProtection sheet="1" autoFilter="0" formatColumns="0" formatRows="0" objects="1" scenarios="1" spinCount="100000" saltValue="V9zqwWSk+m4mBQXKxUg4kUX1QEXBeRTaiuV4qpSKNUWB3h5ncrb4nEodyI+9cvkU2E+/QhKLaXVF1RfKE9zvew==" hashValue="Ce79Jcmgp9vANnofWv9rpyZyDx2kEx4UgyGVn3YHOkETojLDoehYMImB0vyBKh7ur62FrCcFjPdADQXiXIBrOw==" algorithmName="SHA-512" password="CC35"/>
  <autoFilter ref="C121:K179"/>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kurzl</dc:creator>
  <cp:lastModifiedBy>kurzl</cp:lastModifiedBy>
  <dcterms:created xsi:type="dcterms:W3CDTF">2021-04-30T10:34:37Z</dcterms:created>
  <dcterms:modified xsi:type="dcterms:W3CDTF">2021-04-30T10:34:48Z</dcterms:modified>
</cp:coreProperties>
</file>